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65" windowWidth="24630" windowHeight="7995" activeTab="0"/>
  </bookViews>
  <sheets>
    <sheet name="1" sheetId="1" r:id="rId1"/>
    <sheet name="испр 20.01.пл уч проц работать" sheetId="2" r:id="rId2"/>
  </sheets>
  <definedNames>
    <definedName name="_xlnm.Print_Titles" localSheetId="1">'испр 20.01.пл уч проц работать'!$2:$7</definedName>
  </definedNames>
  <calcPr fullCalcOnLoad="1"/>
</workbook>
</file>

<file path=xl/sharedStrings.xml><?xml version="1.0" encoding="utf-8"?>
<sst xmlns="http://schemas.openxmlformats.org/spreadsheetml/2006/main" count="240" uniqueCount="209">
  <si>
    <t>Индекс</t>
  </si>
  <si>
    <t>Наименование циклов, дисциплин, профессиональных модулей, МДК, практик</t>
  </si>
  <si>
    <t>Формы промежуточной аттестации[1]</t>
  </si>
  <si>
    <t>Учебная нагрузка обучающихся (час.)</t>
  </si>
  <si>
    <t>максимальная</t>
  </si>
  <si>
    <t>Обязательная аудиторная</t>
  </si>
  <si>
    <t>I курс</t>
  </si>
  <si>
    <t>II курс</t>
  </si>
  <si>
    <t>ДЗ</t>
  </si>
  <si>
    <t>Э</t>
  </si>
  <si>
    <t>всего занятий</t>
  </si>
  <si>
    <t>1 сем</t>
  </si>
  <si>
    <t>2 сем</t>
  </si>
  <si>
    <t>3 сем.</t>
  </si>
  <si>
    <t>5 сем.</t>
  </si>
  <si>
    <t>6 сем.</t>
  </si>
  <si>
    <t xml:space="preserve">курсовых работ (проектов) </t>
  </si>
  <si>
    <t>Иностранный язык</t>
  </si>
  <si>
    <t>История</t>
  </si>
  <si>
    <t>Физическая культура</t>
  </si>
  <si>
    <t>Математика</t>
  </si>
  <si>
    <t>ДЗ, Э</t>
  </si>
  <si>
    <t>ОГСЭ.01</t>
  </si>
  <si>
    <t>Основы философии</t>
  </si>
  <si>
    <t>ОГСЭ.02</t>
  </si>
  <si>
    <t>ОГСЭ.03</t>
  </si>
  <si>
    <t>ОГСЭ.04</t>
  </si>
  <si>
    <t>З,З,З,З,З,ДЗ</t>
  </si>
  <si>
    <t>ЕН.00</t>
  </si>
  <si>
    <t>ЕН.01</t>
  </si>
  <si>
    <t>ЕН.02</t>
  </si>
  <si>
    <t>П.00</t>
  </si>
  <si>
    <t>ОП.00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</si>
  <si>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</si>
  <si>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</si>
  <si>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</si>
  <si>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</si>
  <si>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</si>
  <si>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</si>
  <si>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МДК.02.01</t>
  </si>
  <si>
    <t>МДК.02.02</t>
  </si>
  <si>
    <t>ПМ.03</t>
  </si>
  <si>
    <t>МДК.03.01</t>
  </si>
  <si>
    <t>МДК.03.02</t>
  </si>
  <si>
    <t>ПМ.04</t>
  </si>
  <si>
    <t>ПМ.05</t>
  </si>
  <si>
    <t>УП.05</t>
  </si>
  <si>
    <t>ПДП</t>
  </si>
  <si>
    <t xml:space="preserve">Преддипломная практика </t>
  </si>
  <si>
    <t>ГИА</t>
  </si>
  <si>
    <t>Всего</t>
  </si>
  <si>
    <t>1курс</t>
  </si>
  <si>
    <t>2курс</t>
  </si>
  <si>
    <t>3курс</t>
  </si>
  <si>
    <t>0</t>
  </si>
  <si>
    <t>зач</t>
  </si>
  <si>
    <t>Распределение обязательной учебной нагрузки (включая обязательную аудиторную нагрузку и все виды практики в составе профессинальных модулей) по курсам и семестрам (час. в семестре)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</si>
  <si>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</si>
  <si>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</si>
  <si>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</si>
  <si>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</si>
  <si>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</si>
  <si>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</si>
  <si>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</si>
  <si>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</si>
  <si>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</si>
  <si>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в т.ч.</t>
  </si>
  <si>
    <t>ОГСЭ.00</t>
  </si>
  <si>
    <t>Психология общения</t>
  </si>
  <si>
    <t>Правовое обеспечение профессиональной деятельности</t>
  </si>
  <si>
    <t>ПП.01</t>
  </si>
  <si>
    <t>ПМ.02</t>
  </si>
  <si>
    <t xml:space="preserve">Всего </t>
  </si>
  <si>
    <t>УП.03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</si>
  <si>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</si>
  <si>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</si>
  <si>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</si>
  <si>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</si>
  <si>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 (в т.ч. экзаменов (квалификационных))</t>
  </si>
  <si>
    <t>дифференцированных зачётов</t>
  </si>
  <si>
    <t>зачётов</t>
  </si>
  <si>
    <t>самостоятельная учебная  работа</t>
  </si>
  <si>
    <t>лаб. и практ. занятий</t>
  </si>
  <si>
    <t xml:space="preserve"> 16 нед.</t>
  </si>
  <si>
    <t>23  нед.</t>
  </si>
  <si>
    <t>16 нед.</t>
  </si>
  <si>
    <t>4 сем.</t>
  </si>
  <si>
    <t xml:space="preserve"> 24 нед.</t>
  </si>
  <si>
    <t xml:space="preserve"> 14 нед.</t>
  </si>
  <si>
    <t>1. Программа углубленной подготовки</t>
  </si>
  <si>
    <t>1.2. Государственные итоговые экзамены  - не предусмотрены</t>
  </si>
  <si>
    <t>Психология</t>
  </si>
  <si>
    <t xml:space="preserve">  -,  ДЗ</t>
  </si>
  <si>
    <t xml:space="preserve"> ДЗ</t>
  </si>
  <si>
    <t>1.1. Выпускная квалификационная работа в форме  дипломной работы</t>
  </si>
  <si>
    <r>
      <t xml:space="preserve">Общепрофессиональные дисциплины </t>
    </r>
    <r>
      <rPr>
        <b/>
        <i/>
        <sz val="10"/>
        <color indexed="8"/>
        <rFont val="Times New Roman"/>
        <family val="1"/>
      </rPr>
      <t xml:space="preserve"> </t>
    </r>
  </si>
  <si>
    <t>Возрастная анатомия, физиология и гигиена</t>
  </si>
  <si>
    <t>ПП.03</t>
  </si>
  <si>
    <t>Методическое обеспечение образовательного процесса</t>
  </si>
  <si>
    <t>4 нед.</t>
  </si>
  <si>
    <t>6 нед.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</si>
  <si>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</si>
  <si>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</si>
  <si>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Практикум по художественной обработке материалов и изобразительному искусству</t>
  </si>
  <si>
    <t>Психолого-педагогические основы организации общения детей дошкольного возраста</t>
  </si>
  <si>
    <t>УП.01</t>
  </si>
  <si>
    <t>ПП.02</t>
  </si>
  <si>
    <t>МДК.03.03</t>
  </si>
  <si>
    <t>МДК.03.04</t>
  </si>
  <si>
    <t>Теория и методика экологического образования дошкольников</t>
  </si>
  <si>
    <t>ПП.04</t>
  </si>
  <si>
    <t>-, Э</t>
  </si>
  <si>
    <t xml:space="preserve">  ДЗ</t>
  </si>
  <si>
    <t xml:space="preserve">  -, ДЗ</t>
  </si>
  <si>
    <t xml:space="preserve"> 17 нед.</t>
  </si>
  <si>
    <t>Основы коррекционной педагогики и коррекционной психологии</t>
  </si>
  <si>
    <t>Информатика и информационно-коммуникационные технологии  в профессиональной деятельности</t>
  </si>
  <si>
    <t>Основы общей и дошкольной педагогики</t>
  </si>
  <si>
    <t>Медико-биологические основы обучения и воспитания детей с ограниченными возможностями здоровья</t>
  </si>
  <si>
    <t>Обучение и организация  различных видов деятельности и общения детей с сохранным развитием</t>
  </si>
  <si>
    <t>Теоретические основы и методика музыкального воспитания с практикумом</t>
  </si>
  <si>
    <t>Теоретические основы и методика развития речи у детей</t>
  </si>
  <si>
    <t>Теоретические основы и методика математического развития дошкольников</t>
  </si>
  <si>
    <t>Детская литература с практикумом по выразительному чтению</t>
  </si>
  <si>
    <t>Обучение и организация различных видов деятельности и общения детей с ограниченными возможностями здоровья</t>
  </si>
  <si>
    <t>Методика организации различных видов деятельности, общения и обучения детей с нарушениями интеллекта</t>
  </si>
  <si>
    <t>Методика организации различных видов деятельности, общения и обучения детей с недостатками слухового и зрительного восприятия</t>
  </si>
  <si>
    <t>Методика организации различных видов деятельности, общения и обучения детей с нарушениями функций опорно-двигательного аппарата</t>
  </si>
  <si>
    <t>Методика организации различных видов деятельности, общения и обучения детей с недостатками эмоционально-личностных отношений и поведения</t>
  </si>
  <si>
    <t>Взаимодействие с родителями (лицами, их заменяющими) и сотрудниками образовательной организации</t>
  </si>
  <si>
    <t>Основы предпринимательской деятельности</t>
  </si>
  <si>
    <t>Государственная итоговая  аттестация</t>
  </si>
  <si>
    <t>Общий гуманитарный и социально-экономический учебный цикл</t>
  </si>
  <si>
    <r>
      <t xml:space="preserve">Математический и общий естественнонаучный учебный цикл </t>
    </r>
    <r>
      <rPr>
        <i/>
        <sz val="10"/>
        <color indexed="8"/>
        <rFont val="Times New Roman"/>
        <family val="1"/>
      </rPr>
      <t xml:space="preserve"> </t>
    </r>
  </si>
  <si>
    <r>
      <t xml:space="preserve">Профессиональный учебный цикл </t>
    </r>
    <r>
      <rPr>
        <i/>
        <sz val="12"/>
        <color indexed="8"/>
        <rFont val="Times New Roman"/>
        <family val="1"/>
      </rPr>
      <t xml:space="preserve"> </t>
    </r>
  </si>
  <si>
    <t>Консультации на учебную группу на весь период обучения 400 часов из расчета 4 часа в год на каждого обучающегося: 1 курс - 100 часов, 2 курс - 100 часов, 3 курс  - 100 часов, 4 курс - 100 часов</t>
  </si>
  <si>
    <t>Медико-биологические и социальные основы здоровья</t>
  </si>
  <si>
    <t>УП.02</t>
  </si>
  <si>
    <t>Теоретические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</si>
  <si>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0з/19дз/11э</t>
  </si>
  <si>
    <t>Ш курс</t>
  </si>
  <si>
    <t>МДК.05.01.</t>
  </si>
  <si>
    <t>МДК.04.01.</t>
  </si>
  <si>
    <t>МДК.03.05.</t>
  </si>
  <si>
    <t>ОГСЭ.05.</t>
  </si>
  <si>
    <t xml:space="preserve"> -, ДЗ</t>
  </si>
  <si>
    <t>Выполнение дипломной работы  с 18.05  по 14.06 (всего 4 нед.)</t>
  </si>
  <si>
    <t>Защита дипломной работы  с 15.06  по 28.06 (всего 2 нед.)</t>
  </si>
  <si>
    <t>Методика организации различных видов деятельности, общения и обучения детей с задержкой психического развития и недостатками  речевого развития</t>
  </si>
  <si>
    <t>Теоретические и методические основы организации различных видов деятельности детей раннего и дошкольного возраста</t>
  </si>
  <si>
    <t>ДЗ(к)</t>
  </si>
  <si>
    <t xml:space="preserve">  ДЗ(к)</t>
  </si>
  <si>
    <t>Организация мероприятий, направленных на укрепление здоровья  и физическое развитие детей с ограниченными возможностями здоровья и с сохранным развитием</t>
  </si>
  <si>
    <t>Теоретические и прикладные аспекты методической работы воспитателя  детей дошкольного возраста с отклонениями в развитии и сохранным развитием</t>
  </si>
  <si>
    <t>ПП.05</t>
  </si>
  <si>
    <t>Учебная практика</t>
  </si>
  <si>
    <t>Производственная практика</t>
  </si>
  <si>
    <r>
      <t xml:space="preserve"> -, </t>
    </r>
    <r>
      <rPr>
        <b/>
        <sz val="10"/>
        <rFont val="Times New Roman"/>
        <family val="1"/>
      </rPr>
      <t>ДЗ(к)</t>
    </r>
  </si>
  <si>
    <t xml:space="preserve"> -,-,-,-,-,ДЗ,</t>
  </si>
  <si>
    <r>
      <t xml:space="preserve"> -, - 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ДЗ</t>
    </r>
  </si>
  <si>
    <t xml:space="preserve"> -, ДЗ(к)</t>
  </si>
  <si>
    <t>0з/2дз/1э(к)/1ЭК</t>
  </si>
  <si>
    <t>0з/4дз/1дз(к)/2э/1ЭК</t>
  </si>
  <si>
    <t>0з/2дз/1ЭК</t>
  </si>
  <si>
    <t>0з/3дз/1ЭК</t>
  </si>
  <si>
    <t>Основы финансовой грамотности</t>
  </si>
  <si>
    <t>МДК.02.03</t>
  </si>
  <si>
    <t>МДК.02.04</t>
  </si>
  <si>
    <t>МДК.02.05</t>
  </si>
  <si>
    <t>МДК.02.06</t>
  </si>
  <si>
    <t>МДК.02.07</t>
  </si>
  <si>
    <t>МДК.02.08</t>
  </si>
  <si>
    <t>МДК.01.03</t>
  </si>
  <si>
    <t>ОГСЭ.06</t>
  </si>
  <si>
    <t xml:space="preserve">В т.ч. в форме 
практ. подготовки
</t>
  </si>
  <si>
    <t>0з/7дз/3э/1ЭК</t>
  </si>
  <si>
    <t>5з/3дз/2дз(к)/1э</t>
  </si>
  <si>
    <t>-, ДЗ(к)</t>
  </si>
  <si>
    <t>Э, ДЗ</t>
  </si>
  <si>
    <t>0з/2дз/1э</t>
  </si>
  <si>
    <r>
      <t xml:space="preserve"> -, </t>
    </r>
    <r>
      <rPr>
        <b/>
        <sz val="10"/>
        <rFont val="Times New Roman"/>
        <family val="1"/>
      </rPr>
      <t xml:space="preserve">Э, </t>
    </r>
    <r>
      <rPr>
        <sz val="10"/>
        <rFont val="Times New Roman"/>
        <family val="1"/>
      </rPr>
      <t xml:space="preserve">-, </t>
    </r>
    <r>
      <rPr>
        <b/>
        <sz val="10"/>
        <rFont val="Times New Roman"/>
        <family val="1"/>
      </rPr>
      <t>Э(к)</t>
    </r>
  </si>
  <si>
    <t>5з/29дз/15э</t>
  </si>
  <si>
    <t>Карьерное моделирование</t>
  </si>
  <si>
    <r>
      <t xml:space="preserve"> </t>
    </r>
    <r>
      <rPr>
        <b/>
        <sz val="10"/>
        <rFont val="Times New Roman"/>
        <family val="1"/>
      </rPr>
      <t>Э</t>
    </r>
    <r>
      <rPr>
        <sz val="10"/>
        <rFont val="Times New Roman"/>
        <family val="1"/>
      </rPr>
      <t xml:space="preserve">, -, </t>
    </r>
    <r>
      <rPr>
        <b/>
        <sz val="10"/>
        <rFont val="Times New Roman"/>
        <family val="1"/>
      </rPr>
      <t>Э(к)</t>
    </r>
  </si>
  <si>
    <t>0з/4дз/1дз(к)/3э/1э(к)</t>
  </si>
  <si>
    <t>0з/23дз/15э</t>
  </si>
  <si>
    <r>
      <t xml:space="preserve">План учебного процесса по специальности 44.02.04  </t>
    </r>
    <r>
      <rPr>
        <b/>
        <u val="single"/>
        <sz val="12"/>
        <rFont val="Arial Cyr"/>
        <family val="0"/>
      </rPr>
      <t xml:space="preserve">Специальное </t>
    </r>
    <r>
      <rPr>
        <b/>
        <sz val="12"/>
        <rFont val="Arial Cyr"/>
        <family val="0"/>
      </rPr>
      <t>д</t>
    </r>
    <r>
      <rPr>
        <b/>
        <u val="single"/>
        <sz val="12"/>
        <rFont val="Arial Cyr"/>
        <family val="0"/>
      </rPr>
      <t>ошкольное образование 2023 год набора</t>
    </r>
  </si>
  <si>
    <t xml:space="preserve">                                                                                                                                  УТВЕРЖДАЮ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</si>
  <si>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</si>
  <si>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</si>
  <si>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 xml:space="preserve">«Ейский полипрофильный колледж» </t>
  </si>
  <si>
    <t xml:space="preserve">основной  образовательной программы 
среднего профессионального образования
 программы подготовки специалистов среднего звена 
</t>
  </si>
  <si>
    <r>
      <rPr>
        <sz val="14"/>
        <color indexed="8"/>
        <rFont val="Times New Roman"/>
        <family val="1"/>
      </rPr>
      <t xml:space="preserve">по специальности </t>
    </r>
    <r>
      <rPr>
        <b/>
        <sz val="14"/>
        <color indexed="8"/>
        <rFont val="Times New Roman"/>
        <family val="1"/>
      </rPr>
      <t>44.02.04 Специальное дошкольное образование</t>
    </r>
  </si>
  <si>
    <t xml:space="preserve"> </t>
  </si>
  <si>
    <r>
      <t xml:space="preserve">Квалификация:    </t>
    </r>
    <r>
      <rPr>
        <u val="single"/>
        <sz val="14"/>
        <color indexed="8"/>
        <rFont val="Times New Roman"/>
        <family val="1"/>
      </rPr>
      <t>Воспитатель детей дошкольного возраста</t>
    </r>
  </si>
  <si>
    <t>воспитатель детей дошкольного  возраста</t>
  </si>
  <si>
    <t xml:space="preserve">с отклонениями в развитии и с сохранным </t>
  </si>
  <si>
    <t>развитием</t>
  </si>
  <si>
    <r>
      <t xml:space="preserve">Форма обучения – </t>
    </r>
    <r>
      <rPr>
        <u val="single"/>
        <sz val="14"/>
        <color indexed="8"/>
        <rFont val="Times New Roman"/>
        <family val="1"/>
      </rPr>
      <t>очная</t>
    </r>
  </si>
  <si>
    <t>Нормативный срок обучения – 3 года  10 мес</t>
  </si>
  <si>
    <t xml:space="preserve"> - 2 года 10 месяцев</t>
  </si>
  <si>
    <r>
      <t xml:space="preserve">на базе   </t>
    </r>
    <r>
      <rPr>
        <u val="single"/>
        <sz val="14"/>
        <color indexed="8"/>
        <rFont val="Times New Roman"/>
        <family val="1"/>
      </rPr>
      <t>основного общего образования</t>
    </r>
  </si>
  <si>
    <t>среднего общего образования</t>
  </si>
  <si>
    <t>Директор _______________Е.Г. Сидоренко</t>
  </si>
  <si>
    <t>«1» сентября  2023 г.</t>
  </si>
  <si>
    <t>УЧЕБНЫЙ ПЛАН</t>
  </si>
  <si>
    <t>среднего профессионального образования</t>
  </si>
  <si>
    <t xml:space="preserve">программы подготовки специалистов среднего звена </t>
  </si>
  <si>
    <r>
      <t>.</t>
    </r>
    <r>
      <rPr>
        <u val="single"/>
        <sz val="14"/>
        <color indexed="8"/>
        <rFont val="Times New Roman"/>
        <family val="1"/>
      </rPr>
      <t xml:space="preserve">углубленной </t>
    </r>
    <r>
      <rPr>
        <sz val="14"/>
        <color indexed="8"/>
        <rFont val="Times New Roman"/>
        <family val="1"/>
      </rPr>
      <t xml:space="preserve"> подготовки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</si>
</sst>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7"/>
      <name val="Times New Roman"/>
      <family val="1"/>
    </font>
    <font>
      <sz val="10"/>
      <color indexed="27"/>
      <name val="Times New Roman"/>
      <family val="1"/>
    </font>
    <font>
      <b/>
      <sz val="10"/>
      <color indexed="6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9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8" tint="0.7999799847602844"/>
      <name val="Times New Roman"/>
      <family val="1"/>
    </font>
    <font>
      <sz val="10"/>
      <color theme="8" tint="0.7999799847602844"/>
      <name val="Times New Roman"/>
      <family val="1"/>
    </font>
    <font>
      <b/>
      <sz val="10"/>
      <color rgb="FFC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/>
    </xf>
    <xf numFmtId="0" fontId="12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9" fillId="33" borderId="0" xfId="42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1" fontId="10" fillId="34" borderId="11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1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9" fillId="34" borderId="16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vertical="center" wrapText="1"/>
    </xf>
    <xf numFmtId="1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21" fillId="35" borderId="13" xfId="0" applyFont="1" applyFill="1" applyBorder="1" applyAlignment="1">
      <alignment vertical="center" wrapText="1"/>
    </xf>
    <xf numFmtId="0" fontId="21" fillId="35" borderId="11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4" fillId="0" borderId="0" xfId="0" applyFont="1" applyAlignment="1">
      <alignment vertical="center"/>
    </xf>
    <xf numFmtId="0" fontId="74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left" vertical="center"/>
    </xf>
    <xf numFmtId="0" fontId="19" fillId="16" borderId="10" xfId="0" applyFont="1" applyFill="1" applyBorder="1" applyAlignment="1">
      <alignment vertical="center" wrapText="1"/>
    </xf>
    <xf numFmtId="0" fontId="19" fillId="16" borderId="11" xfId="0" applyFont="1" applyFill="1" applyBorder="1" applyAlignment="1">
      <alignment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vertical="center" wrapText="1"/>
    </xf>
    <xf numFmtId="0" fontId="19" fillId="16" borderId="13" xfId="0" applyFont="1" applyFill="1" applyBorder="1" applyAlignment="1">
      <alignment vertical="center" wrapText="1"/>
    </xf>
    <xf numFmtId="0" fontId="10" fillId="16" borderId="11" xfId="0" applyFont="1" applyFill="1" applyBorder="1" applyAlignment="1">
      <alignment horizontal="center" vertical="center"/>
    </xf>
    <xf numFmtId="0" fontId="19" fillId="16" borderId="16" xfId="0" applyFont="1" applyFill="1" applyBorder="1" applyAlignment="1">
      <alignment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vertical="center"/>
    </xf>
    <xf numFmtId="0" fontId="7" fillId="16" borderId="10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vertical="center" wrapText="1"/>
    </xf>
    <xf numFmtId="0" fontId="75" fillId="16" borderId="10" xfId="0" applyFont="1" applyFill="1" applyBorder="1" applyAlignment="1">
      <alignment horizontal="left" vertical="center"/>
    </xf>
    <xf numFmtId="1" fontId="10" fillId="1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left" vertical="center" wrapText="1"/>
    </xf>
    <xf numFmtId="0" fontId="20" fillId="17" borderId="11" xfId="0" applyFont="1" applyFill="1" applyBorder="1" applyAlignment="1">
      <alignment horizontal="left" vertical="center" wrapText="1"/>
    </xf>
    <xf numFmtId="0" fontId="23" fillId="17" borderId="11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1" fontId="7" fillId="17" borderId="10" xfId="0" applyNumberFormat="1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vertical="center" wrapText="1"/>
    </xf>
    <xf numFmtId="0" fontId="74" fillId="34" borderId="10" xfId="0" applyFont="1" applyFill="1" applyBorder="1" applyAlignment="1">
      <alignment vertical="center" wrapText="1"/>
    </xf>
    <xf numFmtId="0" fontId="74" fillId="34" borderId="15" xfId="0" applyFont="1" applyFill="1" applyBorder="1" applyAlignment="1">
      <alignment vertical="center" wrapText="1"/>
    </xf>
    <xf numFmtId="0" fontId="19" fillId="34" borderId="15" xfId="0" applyFont="1" applyFill="1" applyBorder="1" applyAlignment="1">
      <alignment vertical="center" wrapText="1"/>
    </xf>
    <xf numFmtId="0" fontId="74" fillId="34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vertical="center"/>
    </xf>
    <xf numFmtId="0" fontId="76" fillId="35" borderId="0" xfId="0" applyFont="1" applyFill="1" applyAlignment="1">
      <alignment vertical="center"/>
    </xf>
    <xf numFmtId="0" fontId="77" fillId="35" borderId="15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vertical="center" wrapText="1"/>
    </xf>
    <xf numFmtId="0" fontId="20" fillId="19" borderId="11" xfId="0" applyFont="1" applyFill="1" applyBorder="1" applyAlignment="1">
      <alignment vertical="center" wrapText="1"/>
    </xf>
    <xf numFmtId="0" fontId="23" fillId="19" borderId="11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1" fontId="7" fillId="19" borderId="10" xfId="0" applyNumberFormat="1" applyFont="1" applyFill="1" applyBorder="1" applyAlignment="1">
      <alignment horizontal="center" vertical="center" wrapText="1"/>
    </xf>
    <xf numFmtId="0" fontId="23" fillId="37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1" fontId="7" fillId="17" borderId="11" xfId="0" applyNumberFormat="1" applyFont="1" applyFill="1" applyBorder="1" applyAlignment="1" applyProtection="1">
      <alignment horizontal="center" vertical="center" wrapText="1"/>
      <protection/>
    </xf>
    <xf numFmtId="0" fontId="74" fillId="34" borderId="11" xfId="0" applyFont="1" applyFill="1" applyBorder="1" applyAlignment="1">
      <alignment vertical="center" wrapText="1"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top" wrapText="1"/>
    </xf>
    <xf numFmtId="0" fontId="80" fillId="34" borderId="10" xfId="0" applyFont="1" applyFill="1" applyBorder="1" applyAlignment="1" applyProtection="1">
      <alignment horizontal="center" vertical="center" wrapText="1"/>
      <protection/>
    </xf>
    <xf numFmtId="0" fontId="80" fillId="34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80" fillId="34" borderId="11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vertical="center" wrapText="1"/>
    </xf>
    <xf numFmtId="0" fontId="20" fillId="35" borderId="17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3" fillId="38" borderId="1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16" borderId="11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1" fontId="7" fillId="6" borderId="10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vertical="center" wrapText="1"/>
    </xf>
    <xf numFmtId="0" fontId="21" fillId="13" borderId="11" xfId="0" applyFont="1" applyFill="1" applyBorder="1" applyAlignment="1">
      <alignment vertical="center" wrapText="1"/>
    </xf>
    <xf numFmtId="49" fontId="23" fillId="13" borderId="11" xfId="0" applyNumberFormat="1" applyFont="1" applyFill="1" applyBorder="1" applyAlignment="1" applyProtection="1">
      <alignment horizontal="center" vertical="center" wrapText="1"/>
      <protection/>
    </xf>
    <xf numFmtId="1" fontId="7" fillId="13" borderId="10" xfId="0" applyNumberFormat="1" applyFont="1" applyFill="1" applyBorder="1" applyAlignment="1" applyProtection="1">
      <alignment horizontal="center" vertical="center" wrapText="1"/>
      <protection/>
    </xf>
    <xf numFmtId="0" fontId="7" fillId="13" borderId="10" xfId="0" applyFont="1" applyFill="1" applyBorder="1" applyAlignment="1" applyProtection="1">
      <alignment horizontal="center" vertical="center" wrapText="1"/>
      <protection/>
    </xf>
    <xf numFmtId="0" fontId="23" fillId="13" borderId="11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textRotation="90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right" vertical="center" wrapText="1"/>
    </xf>
    <xf numFmtId="0" fontId="23" fillId="34" borderId="11" xfId="0" applyFont="1" applyFill="1" applyBorder="1" applyAlignment="1">
      <alignment horizontal="right" vertical="center" wrapText="1"/>
    </xf>
    <xf numFmtId="0" fontId="28" fillId="33" borderId="12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24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3" borderId="10" xfId="42" applyFont="1" applyFill="1" applyBorder="1" applyAlignment="1" applyProtection="1">
      <alignment horizontal="center" textRotation="90" wrapText="1"/>
      <protection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textRotation="90" wrapText="1"/>
    </xf>
    <xf numFmtId="0" fontId="7" fillId="33" borderId="15" xfId="0" applyFont="1" applyFill="1" applyBorder="1" applyAlignment="1">
      <alignment horizontal="center" textRotation="90" wrapText="1"/>
    </xf>
    <xf numFmtId="0" fontId="7" fillId="33" borderId="24" xfId="0" applyFont="1" applyFill="1" applyBorder="1" applyAlignment="1">
      <alignment horizontal="center" textRotation="90" wrapText="1"/>
    </xf>
    <xf numFmtId="0" fontId="7" fillId="33" borderId="16" xfId="0" applyFont="1" applyFill="1" applyBorder="1" applyAlignment="1">
      <alignment horizontal="center" textRotation="90" wrapText="1"/>
    </xf>
    <xf numFmtId="0" fontId="10" fillId="34" borderId="27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0" fillId="34" borderId="20" xfId="0" applyFont="1" applyFill="1" applyBorder="1" applyAlignment="1">
      <alignment wrapText="1"/>
    </xf>
    <xf numFmtId="0" fontId="11" fillId="38" borderId="23" xfId="0" applyFont="1" applyFill="1" applyBorder="1" applyAlignment="1">
      <alignment horizontal="left" vertical="center" wrapText="1"/>
    </xf>
    <xf numFmtId="0" fontId="11" fillId="38" borderId="11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wrapText="1"/>
    </xf>
    <xf numFmtId="0" fontId="10" fillId="34" borderId="28" xfId="0" applyFont="1" applyFill="1" applyBorder="1" applyAlignment="1">
      <alignment wrapText="1"/>
    </xf>
    <xf numFmtId="0" fontId="10" fillId="33" borderId="26" xfId="0" applyFont="1" applyFill="1" applyBorder="1" applyAlignment="1">
      <alignment wrapText="1"/>
    </xf>
    <xf numFmtId="0" fontId="11" fillId="33" borderId="16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23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7" borderId="23" xfId="0" applyFont="1" applyFill="1" applyBorder="1" applyAlignment="1">
      <alignment horizontal="left" wrapText="1"/>
    </xf>
    <xf numFmtId="0" fontId="11" fillId="37" borderId="11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56" fillId="3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T20"/>
  <sheetViews>
    <sheetView tabSelected="1" zoomScalePageLayoutView="0" workbookViewId="0" topLeftCell="G1">
      <selection activeCell="G8" sqref="G8:T8"/>
    </sheetView>
  </sheetViews>
  <sheetFormatPr defaultColWidth="9.140625" defaultRowHeight="15"/>
  <cols>
    <col min="1" max="2" width="9.140625" style="2" customWidth="1"/>
    <col min="3" max="3" width="9.140625" style="21" customWidth="1"/>
    <col min="4" max="21" width="9.140625" style="2" customWidth="1"/>
    <col min="22" max="27" width="9.140625" style="3" customWidth="1"/>
    <col min="28" max="31" width="9.140625" style="12" customWidth="1"/>
    <col min="32" max="32" width="9.140625" style="3" customWidth="1"/>
    <col min="33" max="36" width="9.140625" style="13" customWidth="1"/>
    <col min="37" max="37" width="9.140625" style="22" customWidth="1"/>
    <col min="38" max="41" width="9.140625" style="2" customWidth="1"/>
    <col min="42" max="42" width="9.140625" style="3" customWidth="1"/>
    <col min="43" max="46" width="9.140625" style="2" customWidth="1"/>
    <col min="47" max="48" width="9.140625" style="4" customWidth="1"/>
    <col min="49" max="16384" width="9.140625" style="2" customWidth="1"/>
  </cols>
  <sheetData>
    <row r="1" spans="7:20" ht="18.75">
      <c r="G1" s="190" t="s">
        <v>187</v>
      </c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7:20" ht="18.75">
      <c r="G2" s="191" t="s">
        <v>203</v>
      </c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7:20" ht="18.75">
      <c r="G3" s="191" t="s">
        <v>204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7:20" ht="18"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7:20" ht="18.75">
      <c r="G5" s="192" t="s">
        <v>205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7:20" ht="18.75">
      <c r="G6" s="190" t="s">
        <v>188</v>
      </c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</row>
    <row r="7" spans="7:20" ht="18.75">
      <c r="G7" s="190" t="s">
        <v>189</v>
      </c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</row>
    <row r="8" spans="7:20" ht="19.5">
      <c r="G8" s="192" t="s">
        <v>190</v>
      </c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</row>
    <row r="9" spans="7:20" ht="18.75">
      <c r="G9" s="195" t="s">
        <v>191</v>
      </c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</row>
    <row r="10" spans="7:20" ht="18.75">
      <c r="G10" s="195" t="s">
        <v>206</v>
      </c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</row>
    <row r="11" spans="7:20" ht="18.75">
      <c r="G11" s="195" t="s">
        <v>207</v>
      </c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</row>
    <row r="12" spans="7:20" ht="18.75">
      <c r="G12" s="192" t="s">
        <v>192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</row>
    <row r="13" spans="7:20" ht="18.75">
      <c r="G13" s="197" t="s">
        <v>208</v>
      </c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</row>
    <row r="14" spans="7:20" ht="18">
      <c r="G14" s="194" t="s">
        <v>193</v>
      </c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</row>
    <row r="15" spans="7:20" ht="18.75">
      <c r="G15"/>
      <c r="H15" s="198"/>
      <c r="I15" s="198"/>
      <c r="J15" s="198"/>
      <c r="K15" s="198"/>
      <c r="L15" s="198"/>
      <c r="M15" s="199" t="s">
        <v>194</v>
      </c>
      <c r="N15" s="200"/>
      <c r="O15" s="199" t="s">
        <v>195</v>
      </c>
      <c r="P15" s="199"/>
      <c r="Q15" s="199"/>
      <c r="R15" s="199"/>
      <c r="S15" s="199"/>
      <c r="T15" s="200"/>
    </row>
    <row r="16" spans="7:20" ht="18.75">
      <c r="G16" s="198"/>
      <c r="H16"/>
      <c r="I16"/>
      <c r="J16"/>
      <c r="K16"/>
      <c r="L16"/>
      <c r="M16" s="200"/>
      <c r="N16" s="200"/>
      <c r="O16" s="199" t="s">
        <v>196</v>
      </c>
      <c r="P16" s="199"/>
      <c r="Q16" s="199"/>
      <c r="R16" s="199"/>
      <c r="S16" s="199"/>
      <c r="T16" s="199"/>
    </row>
    <row r="17" spans="7:20" ht="18.75">
      <c r="G17" s="198"/>
      <c r="H17"/>
      <c r="I17"/>
      <c r="J17"/>
      <c r="K17"/>
      <c r="L17"/>
      <c r="M17" s="200"/>
      <c r="N17" s="200"/>
      <c r="O17" s="199" t="s">
        <v>197</v>
      </c>
      <c r="P17" s="199"/>
      <c r="Q17" s="199"/>
      <c r="R17" s="199"/>
      <c r="S17" s="199"/>
      <c r="T17" s="199"/>
    </row>
    <row r="18" spans="7:20" ht="18.75">
      <c r="G18"/>
      <c r="H18" s="198"/>
      <c r="I18" s="198"/>
      <c r="J18" s="198"/>
      <c r="K18" s="198"/>
      <c r="L18" s="198"/>
      <c r="M18" s="199" t="s">
        <v>198</v>
      </c>
      <c r="N18" s="200"/>
      <c r="O18" s="199"/>
      <c r="P18" s="199"/>
      <c r="Q18" s="199"/>
      <c r="R18" s="199"/>
      <c r="S18" s="199"/>
      <c r="T18" s="199"/>
    </row>
    <row r="19" spans="7:20" ht="18.75">
      <c r="G19"/>
      <c r="H19" s="198"/>
      <c r="I19" s="198"/>
      <c r="J19" s="198"/>
      <c r="K19" s="198"/>
      <c r="L19" s="198"/>
      <c r="M19" s="199" t="s">
        <v>199</v>
      </c>
      <c r="N19" s="200"/>
      <c r="O19" s="199"/>
      <c r="P19" s="199" t="s">
        <v>200</v>
      </c>
      <c r="Q19" s="199"/>
      <c r="R19" s="199"/>
      <c r="S19" s="199"/>
      <c r="T19" s="199"/>
    </row>
    <row r="20" spans="7:20" ht="18.75">
      <c r="G20"/>
      <c r="H20" s="198"/>
      <c r="I20" s="198"/>
      <c r="J20" s="198"/>
      <c r="K20" s="198"/>
      <c r="L20" s="198"/>
      <c r="M20" s="199" t="s">
        <v>201</v>
      </c>
      <c r="N20" s="201" t="s">
        <v>202</v>
      </c>
      <c r="O20" s="199"/>
      <c r="P20" s="201"/>
      <c r="Q20" s="200"/>
      <c r="R20" s="200"/>
      <c r="S20" s="200"/>
      <c r="T20" s="200"/>
    </row>
  </sheetData>
  <sheetProtection/>
  <mergeCells count="13">
    <mergeCell ref="G14:T14"/>
    <mergeCell ref="G10:T10"/>
    <mergeCell ref="G11:T11"/>
    <mergeCell ref="G8:T8"/>
    <mergeCell ref="G9:T9"/>
    <mergeCell ref="G12:T12"/>
    <mergeCell ref="G13:T13"/>
    <mergeCell ref="G1:T1"/>
    <mergeCell ref="G2:T2"/>
    <mergeCell ref="G3:T3"/>
    <mergeCell ref="G5:T5"/>
    <mergeCell ref="G6:T6"/>
    <mergeCell ref="G7:T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01"/>
  <sheetViews>
    <sheetView zoomScale="110" zoomScaleNormal="110" zoomScalePageLayoutView="0" workbookViewId="0" topLeftCell="A61">
      <selection activeCell="P6" sqref="P6"/>
    </sheetView>
  </sheetViews>
  <sheetFormatPr defaultColWidth="9.140625" defaultRowHeight="15"/>
  <cols>
    <col min="1" max="1" width="10.8515625" style="2" customWidth="1"/>
    <col min="2" max="2" width="52.00390625" style="2" customWidth="1"/>
    <col min="3" max="3" width="21.421875" style="2" customWidth="1"/>
    <col min="4" max="4" width="6.00390625" style="2" customWidth="1"/>
    <col min="5" max="5" width="7.00390625" style="2" customWidth="1"/>
    <col min="6" max="6" width="5.7109375" style="2" customWidth="1"/>
    <col min="7" max="7" width="7.140625" style="2" customWidth="1"/>
    <col min="8" max="8" width="7.28125" style="2" customWidth="1"/>
    <col min="9" max="9" width="6.00390625" style="2" customWidth="1"/>
    <col min="10" max="10" width="5.28125" style="2" customWidth="1"/>
    <col min="11" max="11" width="5.28125" style="3" customWidth="1"/>
    <col min="12" max="12" width="5.7109375" style="3" customWidth="1"/>
    <col min="13" max="13" width="5.421875" style="3" customWidth="1"/>
    <col min="14" max="14" width="5.421875" style="1" customWidth="1"/>
    <col min="15" max="15" width="6.00390625" style="3" customWidth="1"/>
    <col min="16" max="16" width="23.8515625" style="2" customWidth="1"/>
    <col min="17" max="17" width="3.8515625" style="2" customWidth="1"/>
    <col min="18" max="18" width="4.28125" style="2" customWidth="1"/>
    <col min="19" max="19" width="4.7109375" style="2" customWidth="1"/>
    <col min="20" max="20" width="3.7109375" style="2" customWidth="1"/>
    <col min="21" max="21" width="4.7109375" style="2" customWidth="1"/>
    <col min="22" max="22" width="4.57421875" style="2" customWidth="1"/>
    <col min="23" max="23" width="4.28125" style="2" customWidth="1"/>
    <col min="24" max="16384" width="9.140625" style="2" customWidth="1"/>
  </cols>
  <sheetData>
    <row r="1" spans="1:10" ht="42" customHeight="1">
      <c r="A1" s="157" t="s">
        <v>186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6" ht="67.5" customHeight="1">
      <c r="A2" s="158" t="s">
        <v>0</v>
      </c>
      <c r="B2" s="161" t="s">
        <v>1</v>
      </c>
      <c r="C2" s="163" t="s">
        <v>2</v>
      </c>
      <c r="D2" s="152" t="s">
        <v>3</v>
      </c>
      <c r="E2" s="153"/>
      <c r="F2" s="153"/>
      <c r="G2" s="153"/>
      <c r="H2" s="153"/>
      <c r="I2" s="154"/>
      <c r="J2" s="149" t="s">
        <v>56</v>
      </c>
      <c r="K2" s="149"/>
      <c r="L2" s="149"/>
      <c r="M2" s="149"/>
      <c r="N2" s="149"/>
      <c r="O2" s="150"/>
      <c r="P2" s="26"/>
    </row>
    <row r="3" spans="1:16" ht="25.5" customHeight="1">
      <c r="A3" s="159"/>
      <c r="B3" s="162"/>
      <c r="C3" s="163"/>
      <c r="D3" s="168" t="s">
        <v>4</v>
      </c>
      <c r="E3" s="169" t="s">
        <v>174</v>
      </c>
      <c r="F3" s="151" t="s">
        <v>81</v>
      </c>
      <c r="G3" s="152" t="s">
        <v>5</v>
      </c>
      <c r="H3" s="153"/>
      <c r="I3" s="154"/>
      <c r="J3" s="148" t="s">
        <v>6</v>
      </c>
      <c r="K3" s="148"/>
      <c r="L3" s="148" t="s">
        <v>7</v>
      </c>
      <c r="M3" s="148"/>
      <c r="N3" s="148" t="s">
        <v>140</v>
      </c>
      <c r="O3" s="148"/>
      <c r="P3" s="5"/>
    </row>
    <row r="4" spans="1:16" ht="35.25" customHeight="1">
      <c r="A4" s="159"/>
      <c r="B4" s="162"/>
      <c r="C4" s="163"/>
      <c r="D4" s="168"/>
      <c r="E4" s="170"/>
      <c r="F4" s="151"/>
      <c r="G4" s="151" t="s">
        <v>10</v>
      </c>
      <c r="H4" s="164" t="s">
        <v>66</v>
      </c>
      <c r="I4" s="165"/>
      <c r="J4" s="34" t="s">
        <v>11</v>
      </c>
      <c r="K4" s="34" t="s">
        <v>12</v>
      </c>
      <c r="L4" s="34" t="s">
        <v>13</v>
      </c>
      <c r="M4" s="34" t="s">
        <v>86</v>
      </c>
      <c r="N4" s="34" t="s">
        <v>14</v>
      </c>
      <c r="O4" s="116" t="s">
        <v>15</v>
      </c>
      <c r="P4" s="6"/>
    </row>
    <row r="5" spans="1:16" ht="39" customHeight="1">
      <c r="A5" s="159"/>
      <c r="B5" s="162"/>
      <c r="C5" s="163"/>
      <c r="D5" s="168"/>
      <c r="E5" s="170"/>
      <c r="F5" s="151"/>
      <c r="G5" s="151"/>
      <c r="H5" s="166"/>
      <c r="I5" s="167"/>
      <c r="J5" s="34" t="s">
        <v>83</v>
      </c>
      <c r="K5" s="34" t="s">
        <v>84</v>
      </c>
      <c r="L5" s="34" t="s">
        <v>85</v>
      </c>
      <c r="M5" s="34" t="s">
        <v>87</v>
      </c>
      <c r="N5" s="34" t="s">
        <v>114</v>
      </c>
      <c r="O5" s="34" t="s">
        <v>88</v>
      </c>
      <c r="P5" s="6"/>
    </row>
    <row r="6" spans="1:16" ht="69" customHeight="1">
      <c r="A6" s="160"/>
      <c r="B6" s="148"/>
      <c r="C6" s="163"/>
      <c r="D6" s="168"/>
      <c r="E6" s="171"/>
      <c r="F6" s="151"/>
      <c r="G6" s="151"/>
      <c r="H6" s="122" t="s">
        <v>82</v>
      </c>
      <c r="I6" s="122" t="s">
        <v>16</v>
      </c>
      <c r="J6" s="107">
        <v>16</v>
      </c>
      <c r="K6" s="107">
        <v>19</v>
      </c>
      <c r="L6" s="107">
        <v>11</v>
      </c>
      <c r="M6" s="107">
        <v>20</v>
      </c>
      <c r="N6" s="107">
        <v>12</v>
      </c>
      <c r="O6" s="107">
        <v>8</v>
      </c>
      <c r="P6" s="5"/>
    </row>
    <row r="7" spans="1:17" ht="12.75">
      <c r="A7" s="11">
        <v>1</v>
      </c>
      <c r="B7" s="11">
        <v>2</v>
      </c>
      <c r="C7" s="11">
        <v>3</v>
      </c>
      <c r="D7" s="33">
        <v>4</v>
      </c>
      <c r="E7" s="33">
        <v>5</v>
      </c>
      <c r="F7" s="11">
        <v>6</v>
      </c>
      <c r="G7" s="11">
        <v>7</v>
      </c>
      <c r="H7" s="1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7"/>
      <c r="Q7" s="24"/>
    </row>
    <row r="8" spans="1:15" ht="29.25" customHeight="1">
      <c r="A8" s="138" t="s">
        <v>67</v>
      </c>
      <c r="B8" s="139" t="s">
        <v>132</v>
      </c>
      <c r="C8" s="140" t="s">
        <v>176</v>
      </c>
      <c r="D8" s="141">
        <f>SUM(D9,D10,D11,D12,D13,D14)</f>
        <v>786</v>
      </c>
      <c r="E8" s="141">
        <f>SUM(E9,E10,E11,E12,E13,E14)</f>
        <v>33</v>
      </c>
      <c r="F8" s="141">
        <f>SUM(F9,F10,F11,F12,F13,F14)</f>
        <v>262</v>
      </c>
      <c r="G8" s="141">
        <f>SUM(G9,G10,G11,G12,G13,G14)</f>
        <v>524</v>
      </c>
      <c r="H8" s="141">
        <f>SUM(H9,H10,H11,H12,H13,H14)</f>
        <v>428</v>
      </c>
      <c r="I8" s="142">
        <f>SUM(I9:I14)</f>
        <v>0</v>
      </c>
      <c r="J8" s="141">
        <f aca="true" t="shared" si="0" ref="J8:O8">SUM(J9,J10,J11,J12,J13,J14)</f>
        <v>208</v>
      </c>
      <c r="K8" s="141">
        <f t="shared" si="0"/>
        <v>76</v>
      </c>
      <c r="L8" s="141">
        <f t="shared" si="0"/>
        <v>44</v>
      </c>
      <c r="M8" s="141">
        <f t="shared" si="0"/>
        <v>80</v>
      </c>
      <c r="N8" s="141">
        <f t="shared" si="0"/>
        <v>84</v>
      </c>
      <c r="O8" s="141">
        <f t="shared" si="0"/>
        <v>32</v>
      </c>
    </row>
    <row r="9" spans="1:15" ht="15" customHeight="1">
      <c r="A9" s="40" t="s">
        <v>22</v>
      </c>
      <c r="B9" s="90" t="s">
        <v>23</v>
      </c>
      <c r="C9" s="132" t="s">
        <v>150</v>
      </c>
      <c r="D9" s="49">
        <f>SUM(G9,F9)</f>
        <v>58</v>
      </c>
      <c r="E9" s="49">
        <v>2</v>
      </c>
      <c r="F9" s="37">
        <v>10</v>
      </c>
      <c r="G9" s="75">
        <f aca="true" t="shared" si="1" ref="G9:G14">SUM(J9:O9)</f>
        <v>48</v>
      </c>
      <c r="H9" s="111">
        <v>10</v>
      </c>
      <c r="I9" s="117"/>
      <c r="J9" s="82">
        <v>48</v>
      </c>
      <c r="K9" s="29"/>
      <c r="L9" s="27"/>
      <c r="M9" s="27"/>
      <c r="N9" s="115"/>
      <c r="O9" s="115"/>
    </row>
    <row r="10" spans="1:15" ht="15.75" customHeight="1">
      <c r="A10" s="41" t="s">
        <v>24</v>
      </c>
      <c r="B10" s="36" t="s">
        <v>68</v>
      </c>
      <c r="C10" s="132" t="s">
        <v>150</v>
      </c>
      <c r="D10" s="49">
        <f>SUM(G10,F10)</f>
        <v>60</v>
      </c>
      <c r="E10" s="49">
        <v>8</v>
      </c>
      <c r="F10" s="27">
        <v>12</v>
      </c>
      <c r="G10" s="75">
        <f t="shared" si="1"/>
        <v>48</v>
      </c>
      <c r="H10" s="111">
        <v>48</v>
      </c>
      <c r="I10" s="117"/>
      <c r="J10" s="82">
        <v>48</v>
      </c>
      <c r="K10" s="29"/>
      <c r="L10" s="27"/>
      <c r="M10" s="27"/>
      <c r="N10" s="27"/>
      <c r="O10" s="29"/>
    </row>
    <row r="11" spans="1:15" ht="14.25" customHeight="1">
      <c r="A11" s="35" t="s">
        <v>25</v>
      </c>
      <c r="B11" s="36" t="s">
        <v>18</v>
      </c>
      <c r="C11" s="48" t="s">
        <v>9</v>
      </c>
      <c r="D11" s="49">
        <f>SUM(G11,F11)</f>
        <v>60</v>
      </c>
      <c r="E11" s="49">
        <v>2</v>
      </c>
      <c r="F11" s="27">
        <v>12</v>
      </c>
      <c r="G11" s="75">
        <f t="shared" si="1"/>
        <v>48</v>
      </c>
      <c r="H11" s="111">
        <v>8</v>
      </c>
      <c r="I11" s="117"/>
      <c r="J11" s="89">
        <v>48</v>
      </c>
      <c r="K11" s="29"/>
      <c r="L11" s="29"/>
      <c r="M11" s="27"/>
      <c r="N11" s="95"/>
      <c r="O11" s="27"/>
    </row>
    <row r="12" spans="1:15" ht="12" customHeight="1">
      <c r="A12" s="35" t="s">
        <v>26</v>
      </c>
      <c r="B12" s="36" t="s">
        <v>17</v>
      </c>
      <c r="C12" s="28" t="s">
        <v>158</v>
      </c>
      <c r="D12" s="49">
        <f>SUM(G12,F12)</f>
        <v>210</v>
      </c>
      <c r="E12" s="49">
        <v>4</v>
      </c>
      <c r="F12" s="27">
        <v>38</v>
      </c>
      <c r="G12" s="75">
        <f t="shared" si="1"/>
        <v>172</v>
      </c>
      <c r="H12" s="28">
        <v>172</v>
      </c>
      <c r="I12" s="118"/>
      <c r="J12" s="27">
        <v>32</v>
      </c>
      <c r="K12" s="27">
        <v>38</v>
      </c>
      <c r="L12" s="27">
        <v>22</v>
      </c>
      <c r="M12" s="27">
        <v>40</v>
      </c>
      <c r="N12" s="27">
        <v>24</v>
      </c>
      <c r="O12" s="119">
        <v>16</v>
      </c>
    </row>
    <row r="13" spans="1:15" ht="13.5" customHeight="1">
      <c r="A13" s="35" t="s">
        <v>144</v>
      </c>
      <c r="B13" s="36" t="s">
        <v>19</v>
      </c>
      <c r="C13" s="28" t="s">
        <v>27</v>
      </c>
      <c r="D13" s="49">
        <f>SUM(G13,F13)</f>
        <v>344</v>
      </c>
      <c r="E13" s="49">
        <v>13</v>
      </c>
      <c r="F13" s="27">
        <v>172</v>
      </c>
      <c r="G13" s="75">
        <f t="shared" si="1"/>
        <v>172</v>
      </c>
      <c r="H13" s="37">
        <v>172</v>
      </c>
      <c r="I13" s="118"/>
      <c r="J13" s="27">
        <v>32</v>
      </c>
      <c r="K13" s="27">
        <v>38</v>
      </c>
      <c r="L13" s="27">
        <v>22</v>
      </c>
      <c r="M13" s="27">
        <v>40</v>
      </c>
      <c r="N13" s="27">
        <v>24</v>
      </c>
      <c r="O13" s="27">
        <v>16</v>
      </c>
    </row>
    <row r="14" spans="1:15" ht="15" customHeight="1">
      <c r="A14" s="35" t="s">
        <v>173</v>
      </c>
      <c r="B14" s="36" t="s">
        <v>165</v>
      </c>
      <c r="C14" s="132" t="s">
        <v>150</v>
      </c>
      <c r="D14" s="49">
        <v>54</v>
      </c>
      <c r="E14" s="49">
        <v>4</v>
      </c>
      <c r="F14" s="27">
        <v>18</v>
      </c>
      <c r="G14" s="75">
        <f t="shared" si="1"/>
        <v>36</v>
      </c>
      <c r="H14" s="37">
        <v>18</v>
      </c>
      <c r="I14" s="118"/>
      <c r="J14" s="29"/>
      <c r="K14" s="27"/>
      <c r="L14" s="27"/>
      <c r="M14" s="27"/>
      <c r="N14" s="82">
        <v>36</v>
      </c>
      <c r="O14" s="27"/>
    </row>
    <row r="15" spans="1:15" ht="26.25" customHeight="1">
      <c r="A15" s="138" t="s">
        <v>28</v>
      </c>
      <c r="B15" s="139" t="s">
        <v>133</v>
      </c>
      <c r="C15" s="143" t="s">
        <v>179</v>
      </c>
      <c r="D15" s="144">
        <f aca="true" t="shared" si="2" ref="D15:O15">SUM(D16,D17)</f>
        <v>186</v>
      </c>
      <c r="E15" s="144">
        <f t="shared" si="2"/>
        <v>36</v>
      </c>
      <c r="F15" s="145">
        <f t="shared" si="2"/>
        <v>62</v>
      </c>
      <c r="G15" s="145">
        <f>SUM(G16,G17)</f>
        <v>124</v>
      </c>
      <c r="H15" s="145">
        <f t="shared" si="2"/>
        <v>102</v>
      </c>
      <c r="I15" s="145">
        <f t="shared" si="2"/>
        <v>0</v>
      </c>
      <c r="J15" s="145">
        <f>SUM(J16,J17)</f>
        <v>84</v>
      </c>
      <c r="K15" s="145">
        <f>SUM(K16,K17)</f>
        <v>40</v>
      </c>
      <c r="L15" s="145">
        <f t="shared" si="2"/>
        <v>0</v>
      </c>
      <c r="M15" s="145">
        <f t="shared" si="2"/>
        <v>0</v>
      </c>
      <c r="N15" s="145">
        <f t="shared" si="2"/>
        <v>0</v>
      </c>
      <c r="O15" s="145">
        <f t="shared" si="2"/>
        <v>0</v>
      </c>
    </row>
    <row r="16" spans="1:15" ht="19.5" customHeight="1">
      <c r="A16" s="35" t="s">
        <v>29</v>
      </c>
      <c r="B16" s="41" t="s">
        <v>20</v>
      </c>
      <c r="C16" s="43" t="s">
        <v>93</v>
      </c>
      <c r="D16" s="49">
        <f>SUM(G16,F16)</f>
        <v>54</v>
      </c>
      <c r="E16" s="49">
        <v>10</v>
      </c>
      <c r="F16" s="27">
        <f>(G16/2)</f>
        <v>18</v>
      </c>
      <c r="G16" s="75">
        <f>SUM(J16:O16)</f>
        <v>36</v>
      </c>
      <c r="H16" s="42">
        <v>16</v>
      </c>
      <c r="I16" s="118"/>
      <c r="J16" s="119">
        <v>36</v>
      </c>
      <c r="K16" s="29"/>
      <c r="L16" s="27"/>
      <c r="M16" s="27"/>
      <c r="N16" s="95"/>
      <c r="O16" s="27"/>
    </row>
    <row r="17" spans="1:15" ht="25.5" customHeight="1">
      <c r="A17" s="35" t="s">
        <v>30</v>
      </c>
      <c r="B17" s="41" t="s">
        <v>116</v>
      </c>
      <c r="C17" s="43" t="s">
        <v>178</v>
      </c>
      <c r="D17" s="49">
        <f>SUM(G17,F17)</f>
        <v>132</v>
      </c>
      <c r="E17" s="49">
        <v>26</v>
      </c>
      <c r="F17" s="27">
        <f>(G17/2)</f>
        <v>44</v>
      </c>
      <c r="G17" s="75">
        <f>SUM(J17:O17)</f>
        <v>88</v>
      </c>
      <c r="H17" s="42">
        <v>86</v>
      </c>
      <c r="I17" s="120"/>
      <c r="J17" s="147">
        <v>48</v>
      </c>
      <c r="K17" s="127">
        <v>40</v>
      </c>
      <c r="L17" s="28"/>
      <c r="M17" s="146"/>
      <c r="N17" s="112"/>
      <c r="O17" s="112"/>
    </row>
    <row r="18" spans="1:15" ht="17.25" customHeight="1">
      <c r="A18" s="101" t="s">
        <v>31</v>
      </c>
      <c r="B18" s="102" t="s">
        <v>134</v>
      </c>
      <c r="C18" s="103" t="s">
        <v>185</v>
      </c>
      <c r="D18" s="105">
        <f>SUM(D19,D29)</f>
        <v>4500</v>
      </c>
      <c r="E18" s="104">
        <f>SUM(E19,E29)</f>
        <v>2728</v>
      </c>
      <c r="F18" s="105">
        <f>SUM(F19,F29)</f>
        <v>1224</v>
      </c>
      <c r="G18" s="104">
        <f>SUM(G19,G29)</f>
        <v>2448</v>
      </c>
      <c r="H18" s="105">
        <f>SUM(H19,H29)</f>
        <v>1068</v>
      </c>
      <c r="I18" s="104">
        <v>0</v>
      </c>
      <c r="J18" s="105">
        <f aca="true" t="shared" si="3" ref="J18:O18">SUM(J19,J29)</f>
        <v>284</v>
      </c>
      <c r="K18" s="105">
        <f t="shared" si="3"/>
        <v>568</v>
      </c>
      <c r="L18" s="105">
        <f t="shared" si="3"/>
        <v>352</v>
      </c>
      <c r="M18" s="105">
        <f t="shared" si="3"/>
        <v>640</v>
      </c>
      <c r="N18" s="104">
        <f t="shared" si="3"/>
        <v>348</v>
      </c>
      <c r="O18" s="105">
        <f t="shared" si="3"/>
        <v>256</v>
      </c>
    </row>
    <row r="19" spans="1:15" ht="15.75" customHeight="1">
      <c r="A19" s="55" t="s">
        <v>32</v>
      </c>
      <c r="B19" s="56" t="s">
        <v>95</v>
      </c>
      <c r="C19" s="59" t="s">
        <v>184</v>
      </c>
      <c r="D19" s="39">
        <f aca="true" t="shared" si="4" ref="D19:O19">SUM(D20,D21,D22,D23,D24,D25,D26,D27,D28)</f>
        <v>1224</v>
      </c>
      <c r="E19" s="39">
        <f t="shared" si="4"/>
        <v>512</v>
      </c>
      <c r="F19" s="39">
        <f t="shared" si="4"/>
        <v>408</v>
      </c>
      <c r="G19" s="39">
        <f t="shared" si="4"/>
        <v>816</v>
      </c>
      <c r="H19" s="39">
        <f t="shared" si="4"/>
        <v>261</v>
      </c>
      <c r="I19" s="39">
        <f t="shared" si="4"/>
        <v>0</v>
      </c>
      <c r="J19" s="39">
        <f t="shared" si="4"/>
        <v>144</v>
      </c>
      <c r="K19" s="39">
        <f t="shared" si="4"/>
        <v>172</v>
      </c>
      <c r="L19" s="39">
        <f t="shared" si="4"/>
        <v>88</v>
      </c>
      <c r="M19" s="39">
        <f t="shared" si="4"/>
        <v>340</v>
      </c>
      <c r="N19" s="39">
        <f t="shared" si="4"/>
        <v>72</v>
      </c>
      <c r="O19" s="39">
        <f t="shared" si="4"/>
        <v>0</v>
      </c>
    </row>
    <row r="20" spans="1:15" ht="15.75" customHeight="1">
      <c r="A20" s="41" t="s">
        <v>57</v>
      </c>
      <c r="B20" s="36" t="s">
        <v>117</v>
      </c>
      <c r="C20" s="28" t="s">
        <v>180</v>
      </c>
      <c r="D20" s="49">
        <f aca="true" t="shared" si="5" ref="D20:D28">SUM(G20,F20)</f>
        <v>294</v>
      </c>
      <c r="E20" s="49">
        <v>130</v>
      </c>
      <c r="F20" s="37">
        <f aca="true" t="shared" si="6" ref="F20:F25">(G20/2)</f>
        <v>98</v>
      </c>
      <c r="G20" s="75">
        <f aca="true" t="shared" si="7" ref="G20:G27">SUM(J20:O20)</f>
        <v>196</v>
      </c>
      <c r="H20" s="27">
        <v>60</v>
      </c>
      <c r="I20" s="118"/>
      <c r="J20" s="29">
        <v>16</v>
      </c>
      <c r="K20" s="89">
        <v>38</v>
      </c>
      <c r="L20" s="29">
        <v>22</v>
      </c>
      <c r="M20" s="121">
        <v>120</v>
      </c>
      <c r="N20" s="29"/>
      <c r="O20" s="29"/>
    </row>
    <row r="21" spans="1:15" ht="12.75" customHeight="1">
      <c r="A21" s="35" t="s">
        <v>58</v>
      </c>
      <c r="B21" s="36" t="s">
        <v>91</v>
      </c>
      <c r="C21" s="28" t="s">
        <v>183</v>
      </c>
      <c r="D21" s="49">
        <f t="shared" si="5"/>
        <v>267</v>
      </c>
      <c r="E21" s="49">
        <v>126</v>
      </c>
      <c r="F21" s="37">
        <f t="shared" si="6"/>
        <v>89</v>
      </c>
      <c r="G21" s="75">
        <f>SUM(J21:O21)</f>
        <v>178</v>
      </c>
      <c r="H21" s="37">
        <v>48</v>
      </c>
      <c r="I21" s="118"/>
      <c r="J21" s="29"/>
      <c r="K21" s="147">
        <v>76</v>
      </c>
      <c r="L21" s="29">
        <v>22</v>
      </c>
      <c r="M21" s="121">
        <v>80</v>
      </c>
      <c r="N21" s="29"/>
      <c r="O21" s="29"/>
    </row>
    <row r="22" spans="1:15" ht="17.25" customHeight="1">
      <c r="A22" s="35" t="s">
        <v>59</v>
      </c>
      <c r="B22" s="36" t="s">
        <v>96</v>
      </c>
      <c r="C22" s="28" t="s">
        <v>113</v>
      </c>
      <c r="D22" s="49">
        <f t="shared" si="5"/>
        <v>105</v>
      </c>
      <c r="E22" s="49">
        <v>42</v>
      </c>
      <c r="F22" s="27">
        <f t="shared" si="6"/>
        <v>35</v>
      </c>
      <c r="G22" s="75">
        <f t="shared" si="7"/>
        <v>70</v>
      </c>
      <c r="H22" s="27">
        <v>32</v>
      </c>
      <c r="I22" s="118"/>
      <c r="J22" s="124">
        <v>32</v>
      </c>
      <c r="K22" s="127">
        <v>38</v>
      </c>
      <c r="L22" s="29"/>
      <c r="M22" s="29"/>
      <c r="N22" s="29"/>
      <c r="O22" s="29"/>
    </row>
    <row r="23" spans="1:15" ht="26.25" customHeight="1">
      <c r="A23" s="35" t="s">
        <v>60</v>
      </c>
      <c r="B23" s="36" t="s">
        <v>115</v>
      </c>
      <c r="C23" s="28" t="s">
        <v>112</v>
      </c>
      <c r="D23" s="49">
        <f t="shared" si="5"/>
        <v>120</v>
      </c>
      <c r="E23" s="49">
        <v>48</v>
      </c>
      <c r="F23" s="28">
        <f t="shared" si="6"/>
        <v>40</v>
      </c>
      <c r="G23" s="75">
        <f t="shared" si="7"/>
        <v>80</v>
      </c>
      <c r="H23" s="27">
        <v>14</v>
      </c>
      <c r="I23" s="120"/>
      <c r="J23" s="124"/>
      <c r="K23" s="124"/>
      <c r="L23" s="146"/>
      <c r="M23" s="127">
        <v>80</v>
      </c>
      <c r="N23" s="112"/>
      <c r="O23" s="29"/>
    </row>
    <row r="24" spans="1:15" ht="27" customHeight="1">
      <c r="A24" s="35" t="s">
        <v>61</v>
      </c>
      <c r="B24" s="36" t="s">
        <v>118</v>
      </c>
      <c r="C24" s="28" t="s">
        <v>92</v>
      </c>
      <c r="D24" s="49">
        <f t="shared" si="5"/>
        <v>156</v>
      </c>
      <c r="E24" s="49">
        <v>65</v>
      </c>
      <c r="F24" s="27">
        <f t="shared" si="6"/>
        <v>52</v>
      </c>
      <c r="G24" s="75">
        <f t="shared" si="7"/>
        <v>104</v>
      </c>
      <c r="H24" s="27">
        <v>12</v>
      </c>
      <c r="I24" s="118"/>
      <c r="J24" s="29"/>
      <c r="K24" s="29"/>
      <c r="L24" s="29">
        <v>44</v>
      </c>
      <c r="M24" s="119">
        <v>60</v>
      </c>
      <c r="N24" s="29"/>
      <c r="O24" s="29"/>
    </row>
    <row r="25" spans="1:15" ht="16.5" customHeight="1">
      <c r="A25" s="35" t="s">
        <v>62</v>
      </c>
      <c r="B25" s="41" t="s">
        <v>69</v>
      </c>
      <c r="C25" s="130" t="s">
        <v>151</v>
      </c>
      <c r="D25" s="49">
        <f t="shared" si="5"/>
        <v>54</v>
      </c>
      <c r="E25" s="49">
        <v>24</v>
      </c>
      <c r="F25" s="27">
        <f t="shared" si="6"/>
        <v>18</v>
      </c>
      <c r="G25" s="75">
        <f t="shared" si="7"/>
        <v>36</v>
      </c>
      <c r="H25" s="27">
        <v>6</v>
      </c>
      <c r="I25" s="118"/>
      <c r="J25" s="29"/>
      <c r="K25" s="29"/>
      <c r="L25" s="29"/>
      <c r="M25" s="29"/>
      <c r="N25" s="82">
        <v>36</v>
      </c>
      <c r="O25" s="29"/>
    </row>
    <row r="26" spans="1:15" ht="15.75" customHeight="1">
      <c r="A26" s="35" t="s">
        <v>63</v>
      </c>
      <c r="B26" s="41" t="s">
        <v>33</v>
      </c>
      <c r="C26" s="28" t="s">
        <v>92</v>
      </c>
      <c r="D26" s="49">
        <f t="shared" si="5"/>
        <v>102</v>
      </c>
      <c r="E26" s="49">
        <v>10</v>
      </c>
      <c r="F26" s="37">
        <f aca="true" t="shared" si="8" ref="F26:F33">(G26/2)</f>
        <v>34</v>
      </c>
      <c r="G26" s="75">
        <f t="shared" si="7"/>
        <v>68</v>
      </c>
      <c r="H26" s="27">
        <v>48</v>
      </c>
      <c r="I26" s="118"/>
      <c r="J26" s="29">
        <v>48</v>
      </c>
      <c r="K26" s="119">
        <v>20</v>
      </c>
      <c r="L26" s="29"/>
      <c r="M26" s="29"/>
      <c r="N26" s="29"/>
      <c r="O26" s="29"/>
    </row>
    <row r="27" spans="1:15" ht="15.75" customHeight="1">
      <c r="A27" s="35" t="s">
        <v>64</v>
      </c>
      <c r="B27" s="41" t="s">
        <v>182</v>
      </c>
      <c r="C27" s="48" t="s">
        <v>9</v>
      </c>
      <c r="D27" s="49">
        <f t="shared" si="5"/>
        <v>72</v>
      </c>
      <c r="E27" s="49">
        <v>39</v>
      </c>
      <c r="F27" s="37">
        <f t="shared" si="8"/>
        <v>24</v>
      </c>
      <c r="G27" s="75">
        <f t="shared" si="7"/>
        <v>48</v>
      </c>
      <c r="H27" s="27">
        <v>23</v>
      </c>
      <c r="I27" s="118"/>
      <c r="J27" s="89">
        <v>48</v>
      </c>
      <c r="K27" s="29"/>
      <c r="L27" s="29"/>
      <c r="M27" s="29"/>
      <c r="N27" s="29"/>
      <c r="O27" s="29"/>
    </row>
    <row r="28" spans="1:15" ht="14.25" customHeight="1">
      <c r="A28" s="35" t="s">
        <v>65</v>
      </c>
      <c r="B28" s="41" t="s">
        <v>130</v>
      </c>
      <c r="C28" s="130" t="s">
        <v>151</v>
      </c>
      <c r="D28" s="49">
        <f t="shared" si="5"/>
        <v>54</v>
      </c>
      <c r="E28" s="49">
        <v>28</v>
      </c>
      <c r="F28" s="37">
        <f t="shared" si="8"/>
        <v>18</v>
      </c>
      <c r="G28" s="75">
        <f>SUM(J28:O28)</f>
        <v>36</v>
      </c>
      <c r="H28" s="27">
        <v>18</v>
      </c>
      <c r="I28" s="118"/>
      <c r="J28" s="29"/>
      <c r="K28" s="29"/>
      <c r="L28" s="29"/>
      <c r="M28" s="29"/>
      <c r="N28" s="82">
        <v>36</v>
      </c>
      <c r="O28" s="29"/>
    </row>
    <row r="29" spans="1:15" s="25" customFormat="1" ht="18" customHeight="1">
      <c r="A29" s="83" t="s">
        <v>34</v>
      </c>
      <c r="B29" s="84" t="s">
        <v>35</v>
      </c>
      <c r="C29" s="85" t="s">
        <v>139</v>
      </c>
      <c r="D29" s="109">
        <f>SUM(D30,D36,D47,D55,D58,)</f>
        <v>3276</v>
      </c>
      <c r="E29" s="109">
        <f>SUM(E30,E36,E47,E55,E58)</f>
        <v>2216</v>
      </c>
      <c r="F29" s="87">
        <f t="shared" si="8"/>
        <v>816</v>
      </c>
      <c r="G29" s="86">
        <f>SUM(G30,G36,G47,G55,G58)</f>
        <v>1632</v>
      </c>
      <c r="H29" s="87">
        <f>SUM(H30,H36,H47,H55,H58)</f>
        <v>807</v>
      </c>
      <c r="I29" s="88">
        <f aca="true" t="shared" si="9" ref="I29:O29">SUM(I30,I36,I47,I55,I58)</f>
        <v>6</v>
      </c>
      <c r="J29" s="88">
        <f>SUM(J30,J36,J47,J55,J58)</f>
        <v>140</v>
      </c>
      <c r="K29" s="88">
        <f t="shared" si="9"/>
        <v>396</v>
      </c>
      <c r="L29" s="88">
        <f t="shared" si="9"/>
        <v>264</v>
      </c>
      <c r="M29" s="88">
        <f t="shared" si="9"/>
        <v>300</v>
      </c>
      <c r="N29" s="88">
        <f t="shared" si="9"/>
        <v>276</v>
      </c>
      <c r="O29" s="88">
        <f t="shared" si="9"/>
        <v>256</v>
      </c>
    </row>
    <row r="30" spans="1:15" ht="37.5" customHeight="1">
      <c r="A30" s="128" t="s">
        <v>36</v>
      </c>
      <c r="B30" s="56" t="s">
        <v>152</v>
      </c>
      <c r="C30" s="58" t="s">
        <v>161</v>
      </c>
      <c r="D30" s="54">
        <f>SUM(D31:D35)</f>
        <v>427.5</v>
      </c>
      <c r="E30" s="54">
        <f>SUM(E31:E35)</f>
        <v>308</v>
      </c>
      <c r="F30" s="39">
        <f t="shared" si="8"/>
        <v>106.5</v>
      </c>
      <c r="G30" s="44">
        <f>SUM(G31,G32,G33)</f>
        <v>213</v>
      </c>
      <c r="H30" s="32">
        <f>SUM(H31,H32,H33)</f>
        <v>123</v>
      </c>
      <c r="I30" s="32">
        <f>SUM(I31,I32,I33)</f>
        <v>0</v>
      </c>
      <c r="J30" s="32">
        <f aca="true" t="shared" si="10" ref="J30:O30">SUM(J31,J32,J33)</f>
        <v>64</v>
      </c>
      <c r="K30" s="32">
        <f t="shared" si="10"/>
        <v>149</v>
      </c>
      <c r="L30" s="32">
        <f t="shared" si="10"/>
        <v>0</v>
      </c>
      <c r="M30" s="32">
        <f t="shared" si="10"/>
        <v>0</v>
      </c>
      <c r="N30" s="32">
        <f t="shared" si="10"/>
        <v>0</v>
      </c>
      <c r="O30" s="32">
        <f t="shared" si="10"/>
        <v>0</v>
      </c>
    </row>
    <row r="31" spans="1:15" ht="17.25" customHeight="1">
      <c r="A31" s="52" t="s">
        <v>37</v>
      </c>
      <c r="B31" s="36" t="s">
        <v>136</v>
      </c>
      <c r="C31" s="132" t="s">
        <v>177</v>
      </c>
      <c r="D31" s="49">
        <f>SUM(G31,F31)</f>
        <v>102</v>
      </c>
      <c r="E31" s="49">
        <v>55</v>
      </c>
      <c r="F31" s="37">
        <f t="shared" si="8"/>
        <v>34</v>
      </c>
      <c r="G31" s="75">
        <f>SUM(J31:O31)</f>
        <v>68</v>
      </c>
      <c r="H31" s="27">
        <v>32</v>
      </c>
      <c r="I31" s="118"/>
      <c r="J31" s="29">
        <v>32</v>
      </c>
      <c r="K31" s="82">
        <v>36</v>
      </c>
      <c r="L31" s="29"/>
      <c r="M31" s="27"/>
      <c r="N31" s="27"/>
      <c r="O31" s="27"/>
    </row>
    <row r="32" spans="1:15" ht="30.75" customHeight="1">
      <c r="A32" s="63" t="s">
        <v>38</v>
      </c>
      <c r="B32" s="91" t="s">
        <v>101</v>
      </c>
      <c r="C32" s="132" t="s">
        <v>177</v>
      </c>
      <c r="D32" s="49">
        <f>SUM(G32,F32)</f>
        <v>160.5</v>
      </c>
      <c r="E32" s="49">
        <v>107</v>
      </c>
      <c r="F32" s="37">
        <f t="shared" si="8"/>
        <v>53.5</v>
      </c>
      <c r="G32" s="75">
        <f>SUM(J32:O32)</f>
        <v>107</v>
      </c>
      <c r="H32" s="27">
        <v>53</v>
      </c>
      <c r="I32" s="118"/>
      <c r="J32" s="29">
        <v>32</v>
      </c>
      <c r="K32" s="82">
        <v>75</v>
      </c>
      <c r="L32" s="29"/>
      <c r="M32" s="27"/>
      <c r="N32" s="27"/>
      <c r="O32" s="27"/>
    </row>
    <row r="33" spans="1:15" ht="25.5" customHeight="1">
      <c r="A33" s="76" t="s">
        <v>172</v>
      </c>
      <c r="B33" s="92" t="s">
        <v>102</v>
      </c>
      <c r="C33" s="137" t="s">
        <v>150</v>
      </c>
      <c r="D33" s="49">
        <f>SUM(G33,F33)</f>
        <v>57</v>
      </c>
      <c r="E33" s="49">
        <v>38</v>
      </c>
      <c r="F33" s="37">
        <f t="shared" si="8"/>
        <v>19</v>
      </c>
      <c r="G33" s="75">
        <f>SUM(J33:O33)</f>
        <v>38</v>
      </c>
      <c r="H33" s="27">
        <v>38</v>
      </c>
      <c r="I33" s="118"/>
      <c r="J33" s="29"/>
      <c r="K33" s="82">
        <v>38</v>
      </c>
      <c r="L33" s="29"/>
      <c r="M33" s="27"/>
      <c r="N33" s="27"/>
      <c r="O33" s="27"/>
    </row>
    <row r="34" spans="1:15" ht="13.5" customHeight="1">
      <c r="A34" s="66" t="s">
        <v>105</v>
      </c>
      <c r="B34" s="67" t="s">
        <v>155</v>
      </c>
      <c r="C34" s="133" t="s">
        <v>93</v>
      </c>
      <c r="D34" s="73">
        <v>36</v>
      </c>
      <c r="E34" s="73">
        <f>SUM(G34)</f>
        <v>36</v>
      </c>
      <c r="F34" s="70">
        <v>0</v>
      </c>
      <c r="G34" s="77">
        <f>SUM(I34:O34)</f>
        <v>36</v>
      </c>
      <c r="H34" s="70">
        <v>0</v>
      </c>
      <c r="I34" s="70">
        <v>0</v>
      </c>
      <c r="J34" s="70">
        <v>0</v>
      </c>
      <c r="K34" s="134">
        <v>36</v>
      </c>
      <c r="L34" s="77">
        <v>0</v>
      </c>
      <c r="M34" s="70">
        <v>0</v>
      </c>
      <c r="N34" s="70">
        <v>0</v>
      </c>
      <c r="O34" s="70">
        <v>0</v>
      </c>
    </row>
    <row r="35" spans="1:15" ht="15.75" customHeight="1">
      <c r="A35" s="74" t="s">
        <v>70</v>
      </c>
      <c r="B35" s="71" t="s">
        <v>156</v>
      </c>
      <c r="C35" s="133" t="s">
        <v>93</v>
      </c>
      <c r="D35" s="73">
        <v>72</v>
      </c>
      <c r="E35" s="73">
        <f>SUM(G35)</f>
        <v>72</v>
      </c>
      <c r="F35" s="69">
        <v>0</v>
      </c>
      <c r="G35" s="77">
        <f>SUM(I35:O35)</f>
        <v>72</v>
      </c>
      <c r="H35" s="70">
        <v>0</v>
      </c>
      <c r="I35" s="70">
        <v>0</v>
      </c>
      <c r="J35" s="69">
        <v>0</v>
      </c>
      <c r="K35" s="89">
        <v>72</v>
      </c>
      <c r="L35" s="125">
        <v>0</v>
      </c>
      <c r="M35" s="69">
        <v>0</v>
      </c>
      <c r="N35" s="69">
        <v>0</v>
      </c>
      <c r="O35" s="69">
        <v>0</v>
      </c>
    </row>
    <row r="36" spans="1:15" ht="29.25" customHeight="1">
      <c r="A36" s="129" t="s">
        <v>71</v>
      </c>
      <c r="B36" s="57" t="s">
        <v>119</v>
      </c>
      <c r="C36" s="58" t="s">
        <v>175</v>
      </c>
      <c r="D36" s="108">
        <f>SUM(D37,D38,D39,D40,D41,D42:D46)</f>
        <v>1447.5</v>
      </c>
      <c r="E36" s="108">
        <f>SUM(E37,E38,E39,E40,E41,E42:E46)</f>
        <v>968</v>
      </c>
      <c r="F36" s="39">
        <f>SUM(F37,F38,F39,F40,F41,F42)</f>
        <v>282.5</v>
      </c>
      <c r="G36" s="44">
        <f aca="true" t="shared" si="11" ref="G36:O36">SUM(G37:G44)</f>
        <v>725</v>
      </c>
      <c r="H36" s="32">
        <f t="shared" si="11"/>
        <v>334</v>
      </c>
      <c r="I36" s="32">
        <v>6</v>
      </c>
      <c r="J36" s="32">
        <f t="shared" si="11"/>
        <v>76</v>
      </c>
      <c r="K36" s="32">
        <f t="shared" si="11"/>
        <v>247</v>
      </c>
      <c r="L36" s="32">
        <f t="shared" si="11"/>
        <v>242</v>
      </c>
      <c r="M36" s="32">
        <f t="shared" si="11"/>
        <v>160</v>
      </c>
      <c r="N36" s="32">
        <f t="shared" si="11"/>
        <v>0</v>
      </c>
      <c r="O36" s="32">
        <f t="shared" si="11"/>
        <v>0</v>
      </c>
    </row>
    <row r="37" spans="1:15" s="31" customFormat="1" ht="33" customHeight="1">
      <c r="A37" s="53" t="s">
        <v>39</v>
      </c>
      <c r="B37" s="93" t="s">
        <v>104</v>
      </c>
      <c r="C37" s="28" t="s">
        <v>8</v>
      </c>
      <c r="D37" s="28">
        <f aca="true" t="shared" si="12" ref="D37:D44">SUM(F37,G37)</f>
        <v>57</v>
      </c>
      <c r="E37" s="28">
        <v>38</v>
      </c>
      <c r="F37" s="27">
        <f aca="true" t="shared" si="13" ref="F37:F44">(G37/2)</f>
        <v>19</v>
      </c>
      <c r="G37" s="75">
        <f aca="true" t="shared" si="14" ref="G37:G44">SUM(J37:O37)</f>
        <v>38</v>
      </c>
      <c r="H37" s="27">
        <v>19</v>
      </c>
      <c r="I37" s="118"/>
      <c r="J37" s="29"/>
      <c r="K37" s="119">
        <v>38</v>
      </c>
      <c r="L37" s="29"/>
      <c r="M37" s="29"/>
      <c r="N37" s="113"/>
      <c r="O37" s="114"/>
    </row>
    <row r="38" spans="1:15" s="31" customFormat="1" ht="40.5" customHeight="1">
      <c r="A38" s="79" t="s">
        <v>40</v>
      </c>
      <c r="B38" s="91" t="s">
        <v>149</v>
      </c>
      <c r="C38" s="28" t="s">
        <v>159</v>
      </c>
      <c r="D38" s="42">
        <f t="shared" si="12"/>
        <v>193.5</v>
      </c>
      <c r="E38" s="42">
        <v>103</v>
      </c>
      <c r="F38" s="37">
        <f t="shared" si="13"/>
        <v>64.5</v>
      </c>
      <c r="G38" s="75">
        <f t="shared" si="14"/>
        <v>129</v>
      </c>
      <c r="H38" s="27">
        <v>35</v>
      </c>
      <c r="I38" s="118"/>
      <c r="J38" s="29">
        <v>28</v>
      </c>
      <c r="K38" s="29">
        <v>57</v>
      </c>
      <c r="L38" s="119">
        <v>44</v>
      </c>
      <c r="M38" s="29"/>
      <c r="N38" s="113"/>
      <c r="O38" s="114"/>
    </row>
    <row r="39" spans="1:15" s="31" customFormat="1" ht="28.5" customHeight="1">
      <c r="A39" s="53" t="s">
        <v>166</v>
      </c>
      <c r="B39" s="50" t="s">
        <v>103</v>
      </c>
      <c r="C39" s="28" t="s">
        <v>145</v>
      </c>
      <c r="D39" s="42">
        <f t="shared" si="12"/>
        <v>186</v>
      </c>
      <c r="E39" s="42">
        <v>100</v>
      </c>
      <c r="F39" s="37">
        <f t="shared" si="13"/>
        <v>62</v>
      </c>
      <c r="G39" s="75">
        <f t="shared" si="14"/>
        <v>124</v>
      </c>
      <c r="H39" s="27">
        <v>124</v>
      </c>
      <c r="I39" s="118"/>
      <c r="J39" s="29">
        <v>48</v>
      </c>
      <c r="K39" s="119">
        <v>76</v>
      </c>
      <c r="L39" s="29"/>
      <c r="M39" s="29"/>
      <c r="N39" s="113"/>
      <c r="O39" s="114"/>
    </row>
    <row r="40" spans="1:15" s="31" customFormat="1" ht="27.75" customHeight="1">
      <c r="A40" s="53" t="s">
        <v>167</v>
      </c>
      <c r="B40" s="41" t="s">
        <v>120</v>
      </c>
      <c r="C40" s="28" t="s">
        <v>111</v>
      </c>
      <c r="D40" s="28">
        <f t="shared" si="12"/>
        <v>156</v>
      </c>
      <c r="E40" s="28">
        <v>84</v>
      </c>
      <c r="F40" s="37">
        <f t="shared" si="13"/>
        <v>52</v>
      </c>
      <c r="G40" s="75">
        <f t="shared" si="14"/>
        <v>104</v>
      </c>
      <c r="H40" s="27">
        <v>32</v>
      </c>
      <c r="I40" s="118"/>
      <c r="J40" s="29"/>
      <c r="K40" s="29">
        <v>38</v>
      </c>
      <c r="L40" s="89">
        <v>66</v>
      </c>
      <c r="M40" s="29"/>
      <c r="N40" s="113"/>
      <c r="O40" s="114"/>
    </row>
    <row r="41" spans="1:15" s="31" customFormat="1" ht="20.25" customHeight="1">
      <c r="A41" s="53" t="s">
        <v>168</v>
      </c>
      <c r="B41" s="41" t="s">
        <v>121</v>
      </c>
      <c r="C41" s="48" t="s">
        <v>111</v>
      </c>
      <c r="D41" s="28">
        <f t="shared" si="12"/>
        <v>123</v>
      </c>
      <c r="E41" s="28">
        <v>65</v>
      </c>
      <c r="F41" s="37">
        <f t="shared" si="13"/>
        <v>41</v>
      </c>
      <c r="G41" s="75">
        <f t="shared" si="14"/>
        <v>82</v>
      </c>
      <c r="H41" s="27">
        <v>21</v>
      </c>
      <c r="I41" s="118"/>
      <c r="J41" s="29"/>
      <c r="K41" s="29">
        <v>38</v>
      </c>
      <c r="L41" s="89">
        <v>44</v>
      </c>
      <c r="M41" s="29"/>
      <c r="N41" s="113"/>
      <c r="O41" s="114"/>
    </row>
    <row r="42" spans="1:15" s="31" customFormat="1" ht="24" customHeight="1">
      <c r="A42" s="53" t="s">
        <v>169</v>
      </c>
      <c r="B42" s="91" t="s">
        <v>122</v>
      </c>
      <c r="C42" s="28" t="s">
        <v>9</v>
      </c>
      <c r="D42" s="42">
        <f t="shared" si="12"/>
        <v>132</v>
      </c>
      <c r="E42" s="42">
        <v>88</v>
      </c>
      <c r="F42" s="37">
        <f t="shared" si="13"/>
        <v>44</v>
      </c>
      <c r="G42" s="75">
        <f t="shared" si="14"/>
        <v>88</v>
      </c>
      <c r="H42" s="27">
        <v>23</v>
      </c>
      <c r="I42" s="118"/>
      <c r="J42" s="29"/>
      <c r="K42" s="29"/>
      <c r="L42" s="89">
        <v>88</v>
      </c>
      <c r="M42" s="29"/>
      <c r="N42" s="113"/>
      <c r="O42" s="114"/>
    </row>
    <row r="43" spans="1:15" s="31" customFormat="1" ht="25.5" customHeight="1">
      <c r="A43" s="53" t="s">
        <v>170</v>
      </c>
      <c r="B43" s="110" t="s">
        <v>123</v>
      </c>
      <c r="C43" s="28" t="s">
        <v>93</v>
      </c>
      <c r="D43" s="28">
        <f t="shared" si="12"/>
        <v>120</v>
      </c>
      <c r="E43" s="28">
        <v>70</v>
      </c>
      <c r="F43" s="37">
        <f t="shared" si="13"/>
        <v>40</v>
      </c>
      <c r="G43" s="75">
        <f t="shared" si="14"/>
        <v>80</v>
      </c>
      <c r="H43" s="27">
        <v>40</v>
      </c>
      <c r="I43" s="118"/>
      <c r="J43" s="29"/>
      <c r="K43" s="29"/>
      <c r="L43" s="29"/>
      <c r="M43" s="119">
        <v>80</v>
      </c>
      <c r="N43" s="113"/>
      <c r="O43" s="114"/>
    </row>
    <row r="44" spans="1:15" s="31" customFormat="1" ht="15.75" customHeight="1">
      <c r="A44" s="53" t="s">
        <v>171</v>
      </c>
      <c r="B44" s="110" t="s">
        <v>109</v>
      </c>
      <c r="C44" s="28" t="s">
        <v>8</v>
      </c>
      <c r="D44" s="28">
        <f t="shared" si="12"/>
        <v>120</v>
      </c>
      <c r="E44" s="28">
        <v>60</v>
      </c>
      <c r="F44" s="37">
        <f t="shared" si="13"/>
        <v>40</v>
      </c>
      <c r="G44" s="75">
        <f t="shared" si="14"/>
        <v>80</v>
      </c>
      <c r="H44" s="27">
        <v>40</v>
      </c>
      <c r="I44" s="118"/>
      <c r="J44" s="29"/>
      <c r="K44" s="29"/>
      <c r="L44" s="29"/>
      <c r="M44" s="119">
        <v>80</v>
      </c>
      <c r="N44" s="113"/>
      <c r="O44" s="114"/>
    </row>
    <row r="45" spans="1:15" ht="15" customHeight="1">
      <c r="A45" s="66" t="s">
        <v>137</v>
      </c>
      <c r="B45" s="67" t="s">
        <v>155</v>
      </c>
      <c r="C45" s="133" t="s">
        <v>93</v>
      </c>
      <c r="D45" s="68">
        <v>72</v>
      </c>
      <c r="E45" s="68">
        <f>SUM(G45)</f>
        <v>72</v>
      </c>
      <c r="F45" s="69">
        <v>0</v>
      </c>
      <c r="G45" s="77">
        <f>SUM(I45:O45)</f>
        <v>72</v>
      </c>
      <c r="H45" s="69">
        <v>0</v>
      </c>
      <c r="I45" s="69">
        <v>0</v>
      </c>
      <c r="J45" s="69">
        <v>0</v>
      </c>
      <c r="K45" s="125">
        <v>36</v>
      </c>
      <c r="L45" s="119">
        <v>36</v>
      </c>
      <c r="M45" s="125">
        <v>0</v>
      </c>
      <c r="N45" s="69">
        <v>0</v>
      </c>
      <c r="O45" s="69">
        <v>0</v>
      </c>
    </row>
    <row r="46" spans="1:15" ht="18" customHeight="1">
      <c r="A46" s="66" t="s">
        <v>106</v>
      </c>
      <c r="B46" s="67" t="s">
        <v>156</v>
      </c>
      <c r="C46" s="133" t="s">
        <v>113</v>
      </c>
      <c r="D46" s="68">
        <v>288</v>
      </c>
      <c r="E46" s="68">
        <f>SUM(G46)</f>
        <v>288</v>
      </c>
      <c r="F46" s="69">
        <v>0</v>
      </c>
      <c r="G46" s="77">
        <f>SUM(I46:O46)</f>
        <v>288</v>
      </c>
      <c r="H46" s="69">
        <v>0</v>
      </c>
      <c r="I46" s="69">
        <v>0</v>
      </c>
      <c r="J46" s="69">
        <v>0</v>
      </c>
      <c r="K46" s="69">
        <v>0</v>
      </c>
      <c r="L46" s="125">
        <v>144</v>
      </c>
      <c r="M46" s="89">
        <v>144</v>
      </c>
      <c r="N46" s="69">
        <v>0</v>
      </c>
      <c r="O46" s="69">
        <v>0</v>
      </c>
    </row>
    <row r="47" spans="1:15" ht="25.5" customHeight="1">
      <c r="A47" s="60" t="s">
        <v>41</v>
      </c>
      <c r="B47" s="57" t="s">
        <v>124</v>
      </c>
      <c r="C47" s="58" t="s">
        <v>162</v>
      </c>
      <c r="D47" s="39">
        <f>SUM(D48,D49,D50,D51:D54)</f>
        <v>963</v>
      </c>
      <c r="E47" s="39">
        <f>SUM(E48,E49,E50,E51:E54)</f>
        <v>632</v>
      </c>
      <c r="F47" s="39">
        <f>SUM(F48,F49,F50,F51:F52)</f>
        <v>237</v>
      </c>
      <c r="G47" s="32">
        <f>SUM(G48,G49,G50,G51:G52)</f>
        <v>474</v>
      </c>
      <c r="H47" s="32">
        <f>SUM(H48,H49,H50,H51:H52)</f>
        <v>246</v>
      </c>
      <c r="I47" s="32">
        <v>0</v>
      </c>
      <c r="J47" s="32">
        <f aca="true" t="shared" si="15" ref="J47:O47">SUM(J48:J52)</f>
        <v>0</v>
      </c>
      <c r="K47" s="32">
        <f t="shared" si="15"/>
        <v>0</v>
      </c>
      <c r="L47" s="32">
        <f t="shared" si="15"/>
        <v>22</v>
      </c>
      <c r="M47" s="32">
        <f t="shared" si="15"/>
        <v>140</v>
      </c>
      <c r="N47" s="32">
        <f t="shared" si="15"/>
        <v>168</v>
      </c>
      <c r="O47" s="32">
        <f t="shared" si="15"/>
        <v>144</v>
      </c>
    </row>
    <row r="48" spans="1:15" ht="30" customHeight="1">
      <c r="A48" s="35" t="s">
        <v>42</v>
      </c>
      <c r="B48" s="36" t="s">
        <v>125</v>
      </c>
      <c r="C48" s="28" t="s">
        <v>21</v>
      </c>
      <c r="D48" s="42">
        <f>SUM(F48,G48)</f>
        <v>153</v>
      </c>
      <c r="E48" s="42">
        <v>82</v>
      </c>
      <c r="F48" s="37">
        <f>(G48/2)</f>
        <v>51</v>
      </c>
      <c r="G48" s="75">
        <f>SUM(J48:O48)</f>
        <v>102</v>
      </c>
      <c r="H48" s="27">
        <v>51</v>
      </c>
      <c r="I48" s="118"/>
      <c r="J48" s="27"/>
      <c r="K48" s="29"/>
      <c r="L48" s="119">
        <v>22</v>
      </c>
      <c r="M48" s="89">
        <v>80</v>
      </c>
      <c r="N48" s="29"/>
      <c r="O48" s="29"/>
    </row>
    <row r="49" spans="1:15" ht="39" customHeight="1">
      <c r="A49" s="35" t="s">
        <v>43</v>
      </c>
      <c r="B49" s="91" t="s">
        <v>148</v>
      </c>
      <c r="C49" s="137" t="s">
        <v>160</v>
      </c>
      <c r="D49" s="42">
        <f>SUM(F49,G49)</f>
        <v>228</v>
      </c>
      <c r="E49" s="42">
        <v>121</v>
      </c>
      <c r="F49" s="37">
        <f>(G49/2)</f>
        <v>76</v>
      </c>
      <c r="G49" s="75">
        <f>SUM(J49:O49)</f>
        <v>152</v>
      </c>
      <c r="H49" s="27">
        <v>85</v>
      </c>
      <c r="I49" s="118"/>
      <c r="J49" s="27"/>
      <c r="K49" s="29"/>
      <c r="L49" s="29"/>
      <c r="M49" s="29"/>
      <c r="N49" s="29">
        <v>96</v>
      </c>
      <c r="O49" s="82">
        <v>56</v>
      </c>
    </row>
    <row r="50" spans="1:15" ht="39" customHeight="1">
      <c r="A50" s="35" t="s">
        <v>107</v>
      </c>
      <c r="B50" s="36" t="s">
        <v>126</v>
      </c>
      <c r="C50" s="28" t="s">
        <v>157</v>
      </c>
      <c r="D50" s="28">
        <f>SUM(F50,G50)</f>
        <v>102</v>
      </c>
      <c r="E50" s="28">
        <v>55</v>
      </c>
      <c r="F50" s="37">
        <f>(G50/2)</f>
        <v>34</v>
      </c>
      <c r="G50" s="75">
        <f>SUM(J50:O50)</f>
        <v>68</v>
      </c>
      <c r="H50" s="27">
        <v>30</v>
      </c>
      <c r="I50" s="118"/>
      <c r="J50" s="27"/>
      <c r="K50" s="29"/>
      <c r="L50" s="29"/>
      <c r="M50" s="29"/>
      <c r="N50" s="29">
        <v>36</v>
      </c>
      <c r="O50" s="82">
        <v>32</v>
      </c>
    </row>
    <row r="51" spans="1:15" ht="42.75" customHeight="1">
      <c r="A51" s="35" t="s">
        <v>108</v>
      </c>
      <c r="B51" s="36" t="s">
        <v>127</v>
      </c>
      <c r="C51" s="28" t="s">
        <v>8</v>
      </c>
      <c r="D51" s="28">
        <f>SUM(F51,G51)</f>
        <v>90</v>
      </c>
      <c r="E51" s="28">
        <v>48</v>
      </c>
      <c r="F51" s="37">
        <f>(G51/2)</f>
        <v>30</v>
      </c>
      <c r="G51" s="75">
        <f>SUM(J51:O51)</f>
        <v>60</v>
      </c>
      <c r="H51" s="27">
        <v>40</v>
      </c>
      <c r="I51" s="118"/>
      <c r="J51" s="27"/>
      <c r="K51" s="29"/>
      <c r="L51" s="29"/>
      <c r="M51" s="119">
        <v>60</v>
      </c>
      <c r="N51" s="29"/>
      <c r="O51" s="29"/>
    </row>
    <row r="52" spans="1:15" ht="40.5" customHeight="1">
      <c r="A52" s="35" t="s">
        <v>143</v>
      </c>
      <c r="B52" s="36" t="s">
        <v>128</v>
      </c>
      <c r="C52" s="28" t="s">
        <v>157</v>
      </c>
      <c r="D52" s="28">
        <f>SUM(F52,G52)</f>
        <v>138</v>
      </c>
      <c r="E52" s="28">
        <v>74</v>
      </c>
      <c r="F52" s="37">
        <f>(G52/2)</f>
        <v>46</v>
      </c>
      <c r="G52" s="75">
        <f>SUM(J52:O52)</f>
        <v>92</v>
      </c>
      <c r="H52" s="27">
        <v>40</v>
      </c>
      <c r="I52" s="118"/>
      <c r="J52" s="27"/>
      <c r="K52" s="29"/>
      <c r="L52" s="29"/>
      <c r="M52" s="29"/>
      <c r="N52" s="29">
        <v>36</v>
      </c>
      <c r="O52" s="82">
        <v>56</v>
      </c>
    </row>
    <row r="53" spans="1:15" ht="13.5" customHeight="1">
      <c r="A53" s="72" t="s">
        <v>73</v>
      </c>
      <c r="B53" s="67" t="s">
        <v>155</v>
      </c>
      <c r="C53" s="133" t="s">
        <v>93</v>
      </c>
      <c r="D53" s="68">
        <v>72</v>
      </c>
      <c r="E53" s="68">
        <f>SUM(G53)</f>
        <v>72</v>
      </c>
      <c r="F53" s="69">
        <v>0</v>
      </c>
      <c r="G53" s="78">
        <f>SUM(I53:O53)</f>
        <v>72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119">
        <v>72</v>
      </c>
      <c r="O53" s="69">
        <v>0</v>
      </c>
    </row>
    <row r="54" spans="1:15" ht="14.25" customHeight="1">
      <c r="A54" s="97" t="s">
        <v>97</v>
      </c>
      <c r="B54" s="71" t="s">
        <v>156</v>
      </c>
      <c r="C54" s="133" t="s">
        <v>145</v>
      </c>
      <c r="D54" s="68">
        <v>180</v>
      </c>
      <c r="E54" s="68">
        <f>SUM(G54)</f>
        <v>180</v>
      </c>
      <c r="F54" s="69">
        <v>0</v>
      </c>
      <c r="G54" s="78">
        <f>SUM(I54:O54)</f>
        <v>180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125">
        <v>108</v>
      </c>
      <c r="O54" s="89">
        <v>72</v>
      </c>
    </row>
    <row r="55" spans="1:15" ht="38.25" customHeight="1">
      <c r="A55" s="98" t="s">
        <v>44</v>
      </c>
      <c r="B55" s="99" t="s">
        <v>129</v>
      </c>
      <c r="C55" s="59" t="s">
        <v>163</v>
      </c>
      <c r="D55" s="39">
        <f>SUM(D56:D57)</f>
        <v>198</v>
      </c>
      <c r="E55" s="39">
        <f>SUM(E56:E57)</f>
        <v>124</v>
      </c>
      <c r="F55" s="39">
        <f>SUM(F56)</f>
        <v>54</v>
      </c>
      <c r="G55" s="32">
        <f>SUM(G56)</f>
        <v>108</v>
      </c>
      <c r="H55" s="32">
        <f>SUM(H56)</f>
        <v>54</v>
      </c>
      <c r="I55" s="32">
        <v>0</v>
      </c>
      <c r="J55" s="32">
        <f aca="true" t="shared" si="16" ref="J55:O55">SUM(J56)</f>
        <v>0</v>
      </c>
      <c r="K55" s="32">
        <f t="shared" si="16"/>
        <v>0</v>
      </c>
      <c r="L55" s="32">
        <f t="shared" si="16"/>
        <v>0</v>
      </c>
      <c r="M55" s="32">
        <f t="shared" si="16"/>
        <v>0</v>
      </c>
      <c r="N55" s="32">
        <f t="shared" si="16"/>
        <v>60</v>
      </c>
      <c r="O55" s="32">
        <f t="shared" si="16"/>
        <v>48</v>
      </c>
    </row>
    <row r="56" spans="1:15" ht="39.75" customHeight="1">
      <c r="A56" s="65" t="s">
        <v>142</v>
      </c>
      <c r="B56" s="94" t="s">
        <v>138</v>
      </c>
      <c r="C56" s="28" t="s">
        <v>145</v>
      </c>
      <c r="D56" s="42">
        <f>SUM(F56,G56)</f>
        <v>162</v>
      </c>
      <c r="E56" s="42">
        <v>88</v>
      </c>
      <c r="F56" s="37">
        <f>(G56/2)</f>
        <v>54</v>
      </c>
      <c r="G56" s="75">
        <f>SUM(J56:O56)</f>
        <v>108</v>
      </c>
      <c r="H56" s="27">
        <v>54</v>
      </c>
      <c r="I56" s="118"/>
      <c r="J56" s="27"/>
      <c r="K56" s="29"/>
      <c r="L56" s="29"/>
      <c r="M56" s="29"/>
      <c r="N56" s="29">
        <v>60</v>
      </c>
      <c r="O56" s="119">
        <v>48</v>
      </c>
    </row>
    <row r="57" spans="1:15" ht="18" customHeight="1">
      <c r="A57" s="80" t="s">
        <v>110</v>
      </c>
      <c r="B57" s="71" t="s">
        <v>156</v>
      </c>
      <c r="C57" s="133" t="s">
        <v>93</v>
      </c>
      <c r="D57" s="68">
        <v>36</v>
      </c>
      <c r="E57" s="68">
        <f>SUM(G57)</f>
        <v>36</v>
      </c>
      <c r="F57" s="81">
        <v>0</v>
      </c>
      <c r="G57" s="78">
        <f>SUM(I57:O57)</f>
        <v>36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125">
        <v>0</v>
      </c>
      <c r="N57" s="69">
        <v>0</v>
      </c>
      <c r="O57" s="89">
        <v>36</v>
      </c>
    </row>
    <row r="58" spans="1:15" ht="21" customHeight="1">
      <c r="A58" s="98" t="s">
        <v>45</v>
      </c>
      <c r="B58" s="99" t="s">
        <v>98</v>
      </c>
      <c r="C58" s="59" t="s">
        <v>164</v>
      </c>
      <c r="D58" s="59">
        <f>SUM(D59:D61)</f>
        <v>240</v>
      </c>
      <c r="E58" s="59">
        <f>SUM(E59:E61)</f>
        <v>184</v>
      </c>
      <c r="F58" s="39">
        <f>SUM(F59)</f>
        <v>56</v>
      </c>
      <c r="G58" s="44">
        <f>SUM(G59)</f>
        <v>112</v>
      </c>
      <c r="H58" s="32">
        <f>SUM(H59)</f>
        <v>50</v>
      </c>
      <c r="I58" s="32">
        <v>0</v>
      </c>
      <c r="J58" s="100">
        <f aca="true" t="shared" si="17" ref="J58:O58">SUM(J59)</f>
        <v>0</v>
      </c>
      <c r="K58" s="100">
        <f t="shared" si="17"/>
        <v>0</v>
      </c>
      <c r="L58" s="100">
        <f t="shared" si="17"/>
        <v>0</v>
      </c>
      <c r="M58" s="100">
        <f t="shared" si="17"/>
        <v>0</v>
      </c>
      <c r="N58" s="100">
        <f t="shared" si="17"/>
        <v>48</v>
      </c>
      <c r="O58" s="100">
        <f t="shared" si="17"/>
        <v>64</v>
      </c>
    </row>
    <row r="59" spans="1:15" ht="39.75" customHeight="1">
      <c r="A59" s="65" t="s">
        <v>141</v>
      </c>
      <c r="B59" s="64" t="s">
        <v>153</v>
      </c>
      <c r="C59" s="28" t="s">
        <v>145</v>
      </c>
      <c r="D59" s="28">
        <f>SUM(F59,G59)</f>
        <v>168</v>
      </c>
      <c r="E59" s="28">
        <v>112</v>
      </c>
      <c r="F59" s="37">
        <f>(G59/2)</f>
        <v>56</v>
      </c>
      <c r="G59" s="75">
        <f>SUM(J59:O59)</f>
        <v>112</v>
      </c>
      <c r="H59" s="27">
        <v>50</v>
      </c>
      <c r="I59" s="118"/>
      <c r="J59" s="27"/>
      <c r="K59" s="27"/>
      <c r="L59" s="29"/>
      <c r="M59" s="29"/>
      <c r="N59" s="29">
        <v>48</v>
      </c>
      <c r="O59" s="119">
        <v>64</v>
      </c>
    </row>
    <row r="60" spans="1:15" ht="15" customHeight="1">
      <c r="A60" s="72" t="s">
        <v>46</v>
      </c>
      <c r="B60" s="67" t="s">
        <v>155</v>
      </c>
      <c r="C60" s="133" t="s">
        <v>8</v>
      </c>
      <c r="D60" s="68">
        <v>36</v>
      </c>
      <c r="E60" s="68">
        <f>SUM(G60)</f>
        <v>36</v>
      </c>
      <c r="F60" s="69">
        <v>0</v>
      </c>
      <c r="G60" s="78">
        <f>SUM(I60:O60)</f>
        <v>36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119">
        <v>36</v>
      </c>
    </row>
    <row r="61" spans="1:15" ht="12.75" customHeight="1">
      <c r="A61" s="66" t="s">
        <v>154</v>
      </c>
      <c r="B61" s="71" t="s">
        <v>156</v>
      </c>
      <c r="C61" s="133" t="s">
        <v>8</v>
      </c>
      <c r="D61" s="68">
        <v>36</v>
      </c>
      <c r="E61" s="68">
        <f>SUM(G61)</f>
        <v>36</v>
      </c>
      <c r="F61" s="69">
        <v>0</v>
      </c>
      <c r="G61" s="78">
        <f>SUM(I61:O61)</f>
        <v>36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89">
        <v>36</v>
      </c>
    </row>
    <row r="62" spans="1:15" ht="24" customHeight="1">
      <c r="A62" s="155" t="s">
        <v>72</v>
      </c>
      <c r="B62" s="156"/>
      <c r="C62" s="45" t="s">
        <v>181</v>
      </c>
      <c r="D62" s="38">
        <f>SUM(D18,D15,D8)</f>
        <v>5472</v>
      </c>
      <c r="E62" s="38">
        <f>SUM(E18,E15,E8)</f>
        <v>2797</v>
      </c>
      <c r="F62" s="38">
        <f>SUM(F18,F15,F8)</f>
        <v>1548</v>
      </c>
      <c r="G62" s="38">
        <f>SUM(G18,G15,G8)</f>
        <v>3096</v>
      </c>
      <c r="H62" s="38">
        <f>SUM(H18,H15,H8)</f>
        <v>1598</v>
      </c>
      <c r="I62" s="29">
        <v>6</v>
      </c>
      <c r="J62" s="135">
        <f aca="true" t="shared" si="18" ref="J62:O62">SUM(J18,J15,J8)</f>
        <v>576</v>
      </c>
      <c r="K62" s="135">
        <f t="shared" si="18"/>
        <v>684</v>
      </c>
      <c r="L62" s="135">
        <f t="shared" si="18"/>
        <v>396</v>
      </c>
      <c r="M62" s="135">
        <f t="shared" si="18"/>
        <v>720</v>
      </c>
      <c r="N62" s="135">
        <f t="shared" si="18"/>
        <v>432</v>
      </c>
      <c r="O62" s="135">
        <f t="shared" si="18"/>
        <v>288</v>
      </c>
    </row>
    <row r="63" spans="1:15" ht="20.25" customHeight="1">
      <c r="A63" s="123" t="s">
        <v>47</v>
      </c>
      <c r="B63" s="123" t="s">
        <v>48</v>
      </c>
      <c r="C63" s="4"/>
      <c r="D63" s="9"/>
      <c r="E63" s="9"/>
      <c r="F63" s="27"/>
      <c r="G63" s="38"/>
      <c r="H63" s="23"/>
      <c r="I63" s="23"/>
      <c r="J63" s="27"/>
      <c r="K63" s="27"/>
      <c r="L63" s="9"/>
      <c r="M63" s="9"/>
      <c r="N63" s="27"/>
      <c r="O63" s="126" t="s">
        <v>99</v>
      </c>
    </row>
    <row r="64" spans="1:15" ht="18" customHeight="1">
      <c r="A64" s="123" t="s">
        <v>49</v>
      </c>
      <c r="B64" s="123" t="s">
        <v>131</v>
      </c>
      <c r="C64" s="4"/>
      <c r="D64" s="9"/>
      <c r="E64" s="9"/>
      <c r="F64" s="27"/>
      <c r="G64" s="27"/>
      <c r="H64" s="23"/>
      <c r="I64" s="23"/>
      <c r="J64" s="9"/>
      <c r="K64" s="9"/>
      <c r="L64" s="9"/>
      <c r="M64" s="9"/>
      <c r="N64" s="95"/>
      <c r="O64" s="20" t="s">
        <v>100</v>
      </c>
    </row>
    <row r="65" spans="1:15" ht="24" customHeight="1">
      <c r="A65" s="177" t="s">
        <v>135</v>
      </c>
      <c r="B65" s="178"/>
      <c r="C65" s="178"/>
      <c r="D65" s="178"/>
      <c r="E65" s="178"/>
      <c r="F65" s="179"/>
      <c r="G65" s="158" t="s">
        <v>50</v>
      </c>
      <c r="H65" s="180" t="s">
        <v>74</v>
      </c>
      <c r="I65" s="180"/>
      <c r="J65" s="136">
        <v>576</v>
      </c>
      <c r="K65" s="136">
        <v>684</v>
      </c>
      <c r="L65" s="136">
        <v>396</v>
      </c>
      <c r="M65" s="136">
        <v>720</v>
      </c>
      <c r="N65" s="136">
        <v>432</v>
      </c>
      <c r="O65" s="136">
        <v>288</v>
      </c>
    </row>
    <row r="66" spans="1:15" ht="25.5" customHeight="1">
      <c r="A66" s="181" t="s">
        <v>89</v>
      </c>
      <c r="B66" s="182"/>
      <c r="C66" s="182"/>
      <c r="D66" s="182"/>
      <c r="E66" s="182"/>
      <c r="F66" s="183"/>
      <c r="G66" s="159"/>
      <c r="H66" s="184" t="s">
        <v>75</v>
      </c>
      <c r="I66" s="184"/>
      <c r="J66" s="29">
        <f aca="true" t="shared" si="19" ref="J66:O66">SUM(J34,J45,J53,J60)</f>
        <v>0</v>
      </c>
      <c r="K66" s="29">
        <f t="shared" si="19"/>
        <v>72</v>
      </c>
      <c r="L66" s="29">
        <f t="shared" si="19"/>
        <v>36</v>
      </c>
      <c r="M66" s="29">
        <f t="shared" si="19"/>
        <v>0</v>
      </c>
      <c r="N66" s="29">
        <f t="shared" si="19"/>
        <v>72</v>
      </c>
      <c r="O66" s="29">
        <f t="shared" si="19"/>
        <v>36</v>
      </c>
    </row>
    <row r="67" spans="1:15" ht="30" customHeight="1">
      <c r="A67" s="172" t="s">
        <v>94</v>
      </c>
      <c r="B67" s="182"/>
      <c r="C67" s="182"/>
      <c r="D67" s="182"/>
      <c r="E67" s="182"/>
      <c r="F67" s="183"/>
      <c r="G67" s="159"/>
      <c r="H67" s="185" t="s">
        <v>76</v>
      </c>
      <c r="I67" s="186"/>
      <c r="J67" s="29">
        <f aca="true" t="shared" si="20" ref="J67:O67">SUM(J35,J46,J54,J57,J61)</f>
        <v>0</v>
      </c>
      <c r="K67" s="29">
        <f t="shared" si="20"/>
        <v>72</v>
      </c>
      <c r="L67" s="29">
        <f t="shared" si="20"/>
        <v>144</v>
      </c>
      <c r="M67" s="29">
        <f t="shared" si="20"/>
        <v>144</v>
      </c>
      <c r="N67" s="29">
        <f t="shared" si="20"/>
        <v>108</v>
      </c>
      <c r="O67" s="29">
        <f t="shared" si="20"/>
        <v>144</v>
      </c>
    </row>
    <row r="68" spans="1:15" ht="28.5" customHeight="1">
      <c r="A68" s="172" t="s">
        <v>146</v>
      </c>
      <c r="B68" s="173"/>
      <c r="C68" s="173"/>
      <c r="D68" s="173"/>
      <c r="E68" s="173"/>
      <c r="F68" s="174"/>
      <c r="G68" s="159"/>
      <c r="H68" s="185" t="s">
        <v>77</v>
      </c>
      <c r="I68" s="186"/>
      <c r="J68" s="8">
        <v>0</v>
      </c>
      <c r="K68" s="8">
        <v>0</v>
      </c>
      <c r="L68" s="8">
        <v>0</v>
      </c>
      <c r="M68" s="8">
        <v>0</v>
      </c>
      <c r="N68" s="29">
        <v>0</v>
      </c>
      <c r="O68" s="8">
        <v>144</v>
      </c>
    </row>
    <row r="69" spans="1:15" ht="51.75" customHeight="1">
      <c r="A69" s="172" t="s">
        <v>147</v>
      </c>
      <c r="B69" s="173"/>
      <c r="C69" s="173"/>
      <c r="D69" s="173"/>
      <c r="E69" s="173"/>
      <c r="F69" s="174"/>
      <c r="G69" s="159"/>
      <c r="H69" s="187" t="s">
        <v>78</v>
      </c>
      <c r="I69" s="188"/>
      <c r="J69" s="106">
        <v>3</v>
      </c>
      <c r="K69" s="106">
        <v>3</v>
      </c>
      <c r="L69" s="106">
        <v>3</v>
      </c>
      <c r="M69" s="106">
        <v>3</v>
      </c>
      <c r="N69" s="106">
        <v>0</v>
      </c>
      <c r="O69" s="106">
        <v>3</v>
      </c>
    </row>
    <row r="70" spans="1:245" ht="43.5" customHeight="1">
      <c r="A70" s="172" t="s">
        <v>90</v>
      </c>
      <c r="B70" s="173"/>
      <c r="C70" s="173"/>
      <c r="D70" s="173"/>
      <c r="E70" s="173"/>
      <c r="F70" s="174"/>
      <c r="G70" s="189"/>
      <c r="H70" s="175" t="s">
        <v>79</v>
      </c>
      <c r="I70" s="176"/>
      <c r="J70" s="131">
        <v>2</v>
      </c>
      <c r="K70" s="131">
        <v>8</v>
      </c>
      <c r="L70" s="131">
        <v>3</v>
      </c>
      <c r="M70" s="131">
        <v>6</v>
      </c>
      <c r="N70" s="131">
        <v>2</v>
      </c>
      <c r="O70" s="131">
        <v>8</v>
      </c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</row>
    <row r="71" spans="1:245" s="30" customFormat="1" ht="33.75" customHeight="1">
      <c r="A71" s="61"/>
      <c r="F71" s="62"/>
      <c r="G71" s="160"/>
      <c r="H71" s="185" t="s">
        <v>80</v>
      </c>
      <c r="I71" s="186"/>
      <c r="J71" s="46">
        <v>1</v>
      </c>
      <c r="K71" s="46">
        <v>1</v>
      </c>
      <c r="L71" s="46">
        <v>1</v>
      </c>
      <c r="M71" s="46">
        <v>1</v>
      </c>
      <c r="N71" s="96">
        <v>1</v>
      </c>
      <c r="O71" s="47" t="s">
        <v>54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</row>
    <row r="72" spans="2:245" ht="12.75">
      <c r="B72" s="14"/>
      <c r="D72" s="14"/>
      <c r="E72" s="14"/>
      <c r="F72" s="14"/>
      <c r="G72" s="1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</row>
    <row r="73" spans="2:14" ht="12.75">
      <c r="B73" s="14"/>
      <c r="D73" s="14"/>
      <c r="E73" s="14"/>
      <c r="F73" s="14"/>
      <c r="G73" s="14"/>
      <c r="H73" s="14"/>
      <c r="I73" s="14"/>
      <c r="N73" s="3"/>
    </row>
    <row r="74" spans="2:9" ht="12.75">
      <c r="B74" s="14"/>
      <c r="D74" s="14"/>
      <c r="E74" s="14"/>
      <c r="F74" s="14"/>
      <c r="G74" s="14"/>
      <c r="H74" s="14"/>
      <c r="I74" s="14"/>
    </row>
    <row r="75" spans="2:21" ht="12.75">
      <c r="B75" s="14"/>
      <c r="D75" s="14"/>
      <c r="E75" s="14"/>
      <c r="F75" s="14"/>
      <c r="G75" s="14"/>
      <c r="H75" s="14"/>
      <c r="I75" s="14"/>
      <c r="R75" s="15"/>
      <c r="S75" s="16"/>
      <c r="T75" s="16"/>
      <c r="U75" s="16"/>
    </row>
    <row r="76" spans="2:21" ht="12.75">
      <c r="B76" s="14"/>
      <c r="D76" s="14"/>
      <c r="E76" s="14"/>
      <c r="F76" s="14"/>
      <c r="G76" s="14"/>
      <c r="H76" s="14"/>
      <c r="I76" s="14"/>
      <c r="S76" s="10"/>
      <c r="T76" s="10"/>
      <c r="U76" s="10"/>
    </row>
    <row r="77" spans="2:21" ht="12.75">
      <c r="B77" s="14"/>
      <c r="D77" s="14"/>
      <c r="E77" s="14"/>
      <c r="F77" s="14"/>
      <c r="G77" s="14"/>
      <c r="H77" s="14"/>
      <c r="I77" s="14"/>
      <c r="S77" s="10"/>
      <c r="T77" s="10"/>
      <c r="U77" s="10"/>
    </row>
    <row r="78" spans="2:9" ht="12.75">
      <c r="B78" s="14"/>
      <c r="D78" s="14"/>
      <c r="E78" s="14"/>
      <c r="F78" s="14"/>
      <c r="G78" s="14"/>
      <c r="H78" s="14"/>
      <c r="I78" s="14"/>
    </row>
    <row r="79" spans="2:9" ht="12.75">
      <c r="B79" s="14"/>
      <c r="D79" s="14"/>
      <c r="E79" s="14"/>
      <c r="F79" s="14"/>
      <c r="G79" s="14"/>
      <c r="H79" s="14"/>
      <c r="I79" s="14"/>
    </row>
    <row r="80" spans="2:9" ht="12.75">
      <c r="B80" s="14"/>
      <c r="D80" s="14" t="s">
        <v>51</v>
      </c>
      <c r="E80" s="14"/>
      <c r="F80" s="14" t="s">
        <v>52</v>
      </c>
      <c r="G80" s="14" t="s">
        <v>53</v>
      </c>
      <c r="H80" s="14"/>
      <c r="I80" s="14"/>
    </row>
    <row r="81" spans="2:9" ht="12.75">
      <c r="B81" s="14"/>
      <c r="D81" s="17" t="e">
        <f>#REF!+#REF!</f>
        <v>#REF!</v>
      </c>
      <c r="E81" s="17"/>
      <c r="F81" s="18">
        <f>J71+K71</f>
        <v>2</v>
      </c>
      <c r="G81" s="18"/>
      <c r="H81" s="14"/>
      <c r="I81" s="14"/>
    </row>
    <row r="82" spans="2:9" ht="12.75">
      <c r="B82" s="14"/>
      <c r="D82" s="14" t="e">
        <f>#REF!+#REF!</f>
        <v>#REF!</v>
      </c>
      <c r="E82" s="14"/>
      <c r="F82" s="19">
        <f>J70+K70</f>
        <v>10</v>
      </c>
      <c r="G82" s="19">
        <f>L70+M70</f>
        <v>9</v>
      </c>
      <c r="H82" s="14"/>
      <c r="I82" s="19"/>
    </row>
    <row r="83" spans="2:9" ht="12.75">
      <c r="B83" s="14"/>
      <c r="D83" s="14" t="e">
        <f>#REF!+#REF!</f>
        <v>#REF!</v>
      </c>
      <c r="E83" s="14"/>
      <c r="F83" s="19">
        <f>J69+K69</f>
        <v>6</v>
      </c>
      <c r="G83" s="19">
        <f>L69+M69</f>
        <v>6</v>
      </c>
      <c r="H83" s="14"/>
      <c r="I83" s="19"/>
    </row>
    <row r="84" spans="2:9" ht="12.75">
      <c r="B84" s="14"/>
      <c r="D84" s="14"/>
      <c r="E84" s="14"/>
      <c r="F84" s="14"/>
      <c r="G84" s="14"/>
      <c r="H84" s="14"/>
      <c r="I84" s="19"/>
    </row>
    <row r="85" spans="2:9" ht="12.75">
      <c r="B85" s="14"/>
      <c r="D85" s="14"/>
      <c r="E85" s="14"/>
      <c r="F85" s="14"/>
      <c r="G85" s="14"/>
      <c r="H85" s="14"/>
      <c r="I85" s="14"/>
    </row>
    <row r="86" spans="2:9" ht="12.75">
      <c r="B86" s="14"/>
      <c r="D86" s="14"/>
      <c r="E86" s="14"/>
      <c r="F86" s="14"/>
      <c r="G86" s="14"/>
      <c r="H86" s="14"/>
      <c r="I86" s="14"/>
    </row>
    <row r="87" spans="2:9" ht="12.75">
      <c r="B87" s="14"/>
      <c r="D87" s="14"/>
      <c r="E87" s="14"/>
      <c r="F87" s="14"/>
      <c r="G87" s="14"/>
      <c r="H87" s="14"/>
      <c r="I87" s="14"/>
    </row>
    <row r="88" spans="2:9" ht="12.75">
      <c r="B88" s="14"/>
      <c r="D88" s="14"/>
      <c r="E88" s="14"/>
      <c r="F88" s="14"/>
      <c r="G88" s="14"/>
      <c r="H88" s="19" t="e">
        <f>#REF!+#REF!+J71+K71</f>
        <v>#REF!</v>
      </c>
      <c r="I88" s="14"/>
    </row>
    <row r="89" spans="2:9" ht="12.75">
      <c r="B89" s="14"/>
      <c r="D89" s="14"/>
      <c r="E89" s="14"/>
      <c r="F89" s="14"/>
      <c r="G89" s="14"/>
      <c r="H89" s="14" t="s">
        <v>55</v>
      </c>
      <c r="I89" s="14"/>
    </row>
    <row r="90" spans="2:9" ht="12.75">
      <c r="B90" s="14"/>
      <c r="D90" s="14">
        <v>1</v>
      </c>
      <c r="E90" s="14"/>
      <c r="F90" s="14">
        <v>2</v>
      </c>
      <c r="G90" s="14">
        <v>2</v>
      </c>
      <c r="H90" s="14"/>
      <c r="I90" s="14"/>
    </row>
    <row r="91" spans="2:9" ht="12.75">
      <c r="B91" s="14"/>
      <c r="D91" s="14">
        <v>11</v>
      </c>
      <c r="E91" s="14"/>
      <c r="F91" s="14">
        <v>10</v>
      </c>
      <c r="G91" s="14">
        <v>10</v>
      </c>
      <c r="H91" s="14"/>
      <c r="I91" s="14">
        <f>SUM(D90:G90)</f>
        <v>5</v>
      </c>
    </row>
    <row r="92" spans="2:9" ht="12.75">
      <c r="B92" s="14"/>
      <c r="D92" s="14">
        <v>4</v>
      </c>
      <c r="E92" s="14"/>
      <c r="F92" s="14">
        <v>6</v>
      </c>
      <c r="G92" s="14">
        <v>11</v>
      </c>
      <c r="H92" s="14"/>
      <c r="I92" s="14">
        <f>SUM(D91:G91)</f>
        <v>31</v>
      </c>
    </row>
    <row r="93" spans="2:9" ht="12.75">
      <c r="B93" s="14"/>
      <c r="D93" s="14"/>
      <c r="E93" s="14"/>
      <c r="F93" s="14"/>
      <c r="G93" s="14"/>
      <c r="H93" s="14"/>
      <c r="I93" s="14">
        <f>SUM(D92:G92)</f>
        <v>21</v>
      </c>
    </row>
    <row r="94" spans="2:9" ht="12.75">
      <c r="B94" s="14"/>
      <c r="D94" s="14"/>
      <c r="E94" s="14"/>
      <c r="F94" s="14"/>
      <c r="G94" s="14"/>
      <c r="H94" s="14"/>
      <c r="I94" s="14"/>
    </row>
    <row r="95" spans="2:9" ht="12.75">
      <c r="B95" s="14"/>
      <c r="D95" s="14"/>
      <c r="E95" s="14"/>
      <c r="F95" s="14"/>
      <c r="G95" s="14"/>
      <c r="H95" s="14"/>
      <c r="I95" s="14">
        <f>SUM(I91:I94)</f>
        <v>57</v>
      </c>
    </row>
    <row r="96" spans="2:9" ht="12.75">
      <c r="B96" s="14"/>
      <c r="D96" s="14"/>
      <c r="E96" s="14"/>
      <c r="F96" s="14"/>
      <c r="G96" s="14"/>
      <c r="H96" s="14"/>
      <c r="I96" s="14"/>
    </row>
    <row r="97" spans="2:9" ht="12.75">
      <c r="B97" s="14"/>
      <c r="D97" s="14"/>
      <c r="E97" s="14"/>
      <c r="F97" s="14"/>
      <c r="G97" s="14"/>
      <c r="H97" s="14"/>
      <c r="I97" s="14"/>
    </row>
    <row r="98" spans="2:9" ht="12.75">
      <c r="B98" s="14"/>
      <c r="D98" s="14"/>
      <c r="E98" s="14"/>
      <c r="F98" s="14"/>
      <c r="G98" s="14"/>
      <c r="H98" s="14"/>
      <c r="I98" s="14"/>
    </row>
    <row r="99" spans="2:9" ht="12.75">
      <c r="B99" s="14"/>
      <c r="D99" s="14"/>
      <c r="E99" s="14"/>
      <c r="F99" s="14"/>
      <c r="G99" s="14"/>
      <c r="H99" s="14"/>
      <c r="I99" s="14"/>
    </row>
    <row r="100" spans="2:9" ht="12.75">
      <c r="B100" s="14"/>
      <c r="D100" s="14"/>
      <c r="E100" s="14"/>
      <c r="F100" s="14"/>
      <c r="G100" s="14"/>
      <c r="H100" s="14"/>
      <c r="I100" s="14"/>
    </row>
    <row r="101" spans="8:9" ht="12.75">
      <c r="H101" s="14"/>
      <c r="I101" s="14"/>
    </row>
  </sheetData>
  <sheetProtection/>
  <mergeCells count="30">
    <mergeCell ref="H71:I71"/>
    <mergeCell ref="H68:I68"/>
    <mergeCell ref="A67:F67"/>
    <mergeCell ref="H67:I67"/>
    <mergeCell ref="A68:F68"/>
    <mergeCell ref="H69:I69"/>
    <mergeCell ref="G65:G71"/>
    <mergeCell ref="A69:F69"/>
    <mergeCell ref="H70:I70"/>
    <mergeCell ref="A65:F65"/>
    <mergeCell ref="H65:I65"/>
    <mergeCell ref="A66:F66"/>
    <mergeCell ref="H66:I66"/>
    <mergeCell ref="A70:F70"/>
    <mergeCell ref="A62:B62"/>
    <mergeCell ref="A1:J1"/>
    <mergeCell ref="A2:A6"/>
    <mergeCell ref="B2:B6"/>
    <mergeCell ref="C2:C6"/>
    <mergeCell ref="D2:I2"/>
    <mergeCell ref="G4:G6"/>
    <mergeCell ref="H4:I5"/>
    <mergeCell ref="D3:D6"/>
    <mergeCell ref="E3:E6"/>
    <mergeCell ref="L3:M3"/>
    <mergeCell ref="N3:O3"/>
    <mergeCell ref="J2:O2"/>
    <mergeCell ref="F3:F6"/>
    <mergeCell ref="G3:I3"/>
    <mergeCell ref="J3:K3"/>
  </mergeCells>
  <hyperlinks>
    <hyperlink ref="C2" r:id="rId1" display="_ftn1"/>
  </hyperlinks>
  <printOptions/>
  <pageMargins left="0.57" right="0.21" top="0.5118110236220472" bottom="0.31496062992125984" header="0.31496062992125984" footer="0.1968503937007874"/>
  <pageSetup horizontalDpi="600" verticalDpi="600" orientation="landscape" paperSize="9" scale="84" r:id="rId2"/>
  <colBreaks count="1" manualBreakCount="1">
    <brk id="15" max="65535" man="1"/>
  </colBreaks>
  <ignoredErrors>
    <ignoredError sqref="F15 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 директора</dc:creator>
  <cp:keywords/>
  <dc:description/>
  <cp:lastModifiedBy>Users</cp:lastModifiedBy>
  <cp:lastPrinted>2021-09-08T06:48:20Z</cp:lastPrinted>
  <dcterms:created xsi:type="dcterms:W3CDTF">2012-05-22T12:07:35Z</dcterms:created>
  <dcterms:modified xsi:type="dcterms:W3CDTF">2023-09-29T07:22:25Z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